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:\02 - Comercial\02.005 - Arquivos para e-mail\8 - MANUAIS\16 - VERSATIK DIVISION\"/>
    </mc:Choice>
  </mc:AlternateContent>
  <workbookProtection workbookPassword="F94E" lockStructure="1" lockWindows="1"/>
  <bookViews>
    <workbookView xWindow="0" yWindow="0" windowWidth="20610" windowHeight="11640" tabRatio="843"/>
  </bookViews>
  <sheets>
    <sheet name="VDPO - 2 FECHADURAS" sheetId="1" r:id="rId1"/>
    <sheet name="VDPO - 4 FECHADURAS" sheetId="4" r:id="rId2"/>
    <sheet name="VDPL - 2 FECHADURAS" sheetId="5" r:id="rId3"/>
    <sheet name="VDPL+VDSU - 4 FECHADURAS" sheetId="7" r:id="rId4"/>
    <sheet name="VDPL+VDC - 4 FECHADURAS" sheetId="8" r:id="rId5"/>
    <sheet name="DIVISION ATRÁS DE ALVENARIA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7" i="8" l="1"/>
  <c r="D45" i="8"/>
  <c r="D46" i="8"/>
  <c r="D44" i="8"/>
  <c r="F44" i="8" l="1"/>
  <c r="A47" i="8" l="1"/>
  <c r="A45" i="8"/>
  <c r="C59" i="8" l="1"/>
  <c r="E11" i="8"/>
  <c r="E10" i="8"/>
  <c r="C42" i="7" l="1"/>
  <c r="C44" i="7" s="1"/>
  <c r="C45" i="7" l="1"/>
  <c r="D45" i="7" s="1"/>
  <c r="C46" i="7"/>
  <c r="C43" i="7"/>
  <c r="D51" i="8"/>
  <c r="F51" i="8" s="1"/>
  <c r="D50" i="8"/>
  <c r="F50" i="8" s="1"/>
  <c r="F45" i="8"/>
  <c r="D42" i="7" l="1"/>
  <c r="D46" i="7"/>
  <c r="D43" i="7"/>
  <c r="D44" i="7"/>
  <c r="F47" i="8"/>
  <c r="F46" i="8"/>
  <c r="C50" i="7"/>
  <c r="D50" i="7" s="1"/>
  <c r="C49" i="7"/>
  <c r="D49" i="7" s="1"/>
  <c r="B45" i="6" l="1"/>
  <c r="C45" i="6" s="1"/>
  <c r="A54" i="6"/>
  <c r="B46" i="6" l="1"/>
  <c r="C46" i="6" s="1"/>
  <c r="B51" i="6" l="1"/>
  <c r="C51" i="6" s="1"/>
  <c r="B50" i="6"/>
  <c r="C50" i="6" s="1"/>
  <c r="B42" i="5" l="1"/>
  <c r="C42" i="5" s="1"/>
  <c r="B47" i="5" l="1"/>
  <c r="C47" i="5" s="1"/>
  <c r="B44" i="5"/>
  <c r="C44" i="5" s="1"/>
  <c r="B43" i="5" l="1"/>
  <c r="C43" i="5" s="1"/>
  <c r="B48" i="5"/>
  <c r="C48" i="5" s="1"/>
  <c r="B42" i="1" l="1"/>
  <c r="B42" i="4"/>
  <c r="B50" i="4"/>
  <c r="C50" i="4" s="1"/>
  <c r="B49" i="4"/>
  <c r="C49" i="4" s="1"/>
  <c r="B43" i="4" l="1"/>
  <c r="C43" i="4" s="1"/>
  <c r="C42" i="4"/>
  <c r="B44" i="1"/>
  <c r="C44" i="1" s="1"/>
  <c r="C42" i="1"/>
  <c r="B44" i="4"/>
  <c r="C44" i="4" s="1"/>
  <c r="B45" i="4"/>
  <c r="C45" i="4" s="1"/>
  <c r="B46" i="4"/>
  <c r="C46" i="4" s="1"/>
  <c r="B47" i="1" l="1"/>
  <c r="C47" i="1" s="1"/>
  <c r="B48" i="1"/>
  <c r="C48" i="1" s="1"/>
  <c r="B43" i="1" l="1"/>
  <c r="C43" i="1" s="1"/>
</calcChain>
</file>

<file path=xl/sharedStrings.xml><?xml version="1.0" encoding="utf-8"?>
<sst xmlns="http://schemas.openxmlformats.org/spreadsheetml/2006/main" count="217" uniqueCount="64">
  <si>
    <t>NUMERO DE VIDROS</t>
  </si>
  <si>
    <t>PAINÉIS</t>
  </si>
  <si>
    <t>PORTAS</t>
  </si>
  <si>
    <t>MEDIDAS DE VÃO</t>
  </si>
  <si>
    <t>LARGURA</t>
  </si>
  <si>
    <t>ALTURA</t>
  </si>
  <si>
    <t>DESCONTO FECHADURA</t>
  </si>
  <si>
    <t>ALTURA (mm)</t>
  </si>
  <si>
    <t>LARGURA (mm)</t>
  </si>
  <si>
    <t>PAINEL</t>
  </si>
  <si>
    <t>PORTA</t>
  </si>
  <si>
    <t>(mm)</t>
  </si>
  <si>
    <t>FÓRMULAS</t>
  </si>
  <si>
    <t>TABELA DE DADOS</t>
  </si>
  <si>
    <t>ARREDONDAR</t>
  </si>
  <si>
    <t>Se Você quiser usar um puxador, ou outro tipo de acessório, você pode usar folgas maiores                      (Ex. 120; 150...)                   por PORTA!</t>
  </si>
  <si>
    <t>Peças</t>
  </si>
  <si>
    <t>Digite aqui o número de painéis que serão instalados entre as portas!</t>
  </si>
  <si>
    <t>Para este modelo, temos PORTAS nas duas laterais! (Número não editável)</t>
  </si>
  <si>
    <t>DIMENSÕES DOS VIDROS CONFORME INFORMAÇÕES DIGITADAS NA TABELA DE DADOS</t>
  </si>
  <si>
    <r>
      <t xml:space="preserve">CALCULADORA DE FOLGAS PARA VIDROS - </t>
    </r>
    <r>
      <rPr>
        <b/>
        <sz val="20"/>
        <color rgb="FF0070C0"/>
        <rFont val="Calibri"/>
        <family val="2"/>
        <scheme val="minor"/>
      </rPr>
      <t>VERSATIK DIVISION</t>
    </r>
    <r>
      <rPr>
        <b/>
        <sz val="20"/>
        <color theme="1"/>
        <rFont val="Calibri"/>
        <family val="2"/>
        <scheme val="minor"/>
      </rPr>
      <t xml:space="preserve"> - </t>
    </r>
    <r>
      <rPr>
        <b/>
        <sz val="18"/>
        <color theme="1"/>
        <rFont val="Calibri"/>
        <family val="2"/>
        <scheme val="minor"/>
      </rPr>
      <t>MODELO SEM O USO DO PERFIL LATERAL DE PORTA COM FECHADURA EMBUTIDA</t>
    </r>
  </si>
  <si>
    <t>Aqui você coloca a medida à mais para ajuste da fechadura... por PORTA!</t>
  </si>
  <si>
    <t>Para este modelo, temos PORTAS nas duas laterais e mais duas PORTAS centrais! (Número não editável)</t>
  </si>
  <si>
    <t>Se você quiser usar um puxador, ou outro tipo de acessório, você pode usar folgas maiores                      (Ex. 120; 150...)                   por PORTA!</t>
  </si>
  <si>
    <r>
      <t xml:space="preserve">CALCULADORA DE FOLGAS PARA VIDROS - </t>
    </r>
    <r>
      <rPr>
        <b/>
        <sz val="20"/>
        <color rgb="FF0070C0"/>
        <rFont val="Calibri"/>
        <family val="2"/>
        <scheme val="minor"/>
      </rPr>
      <t>VERSATIK DIVISION</t>
    </r>
    <r>
      <rPr>
        <b/>
        <sz val="20"/>
        <color theme="1"/>
        <rFont val="Calibri"/>
        <family val="2"/>
        <scheme val="minor"/>
      </rPr>
      <t xml:space="preserve"> - </t>
    </r>
    <r>
      <rPr>
        <b/>
        <sz val="18"/>
        <color theme="1"/>
        <rFont val="Calibri"/>
        <family val="2"/>
        <scheme val="minor"/>
      </rPr>
      <t>MODELO COM USO DE 4 FECHADURAS</t>
    </r>
  </si>
  <si>
    <t>PORTA 1</t>
  </si>
  <si>
    <t>PORTA 2</t>
  </si>
  <si>
    <t>PORTA 3</t>
  </si>
  <si>
    <t>PORTA 4</t>
  </si>
  <si>
    <t>RECOMENDAMOS 100MM PARA FOLGA DE FECHADURAS</t>
  </si>
  <si>
    <t>Esta é a medida à mais para as portas com perfil    P-470 (fechadura embutida).        Não editável!</t>
  </si>
  <si>
    <r>
      <t xml:space="preserve">CALCULADORA DE FOLGAS PARA VIDROS - </t>
    </r>
    <r>
      <rPr>
        <b/>
        <sz val="20"/>
        <color rgb="FF0070C0"/>
        <rFont val="Calibri"/>
        <family val="2"/>
        <scheme val="minor"/>
      </rPr>
      <t>VERSATIK DIVISION</t>
    </r>
    <r>
      <rPr>
        <b/>
        <sz val="20"/>
        <color theme="1"/>
        <rFont val="Calibri"/>
        <family val="2"/>
        <scheme val="minor"/>
      </rPr>
      <t xml:space="preserve"> - </t>
    </r>
    <r>
      <rPr>
        <b/>
        <sz val="18"/>
        <color theme="1"/>
        <rFont val="Calibri"/>
        <family val="2"/>
        <scheme val="minor"/>
      </rPr>
      <t>MODELO COM O USO DO PERFIL LATERAL DE PORTA COM FECHADURA EMBUTIDA</t>
    </r>
  </si>
  <si>
    <t>Para este modelo, o cálculo é com 1 porta! (Número não editável)</t>
  </si>
  <si>
    <t>MODELO DE PORTA</t>
  </si>
  <si>
    <t>Aqui você escolhe entre VDPL ou VDPO usando as setas!</t>
  </si>
  <si>
    <t>Esta é a medida à mais para a porta... Não editável!</t>
  </si>
  <si>
    <t>LARGURA (abertura)</t>
  </si>
  <si>
    <t>ATENÇÃO! Aqui você digita apenas a largura de abertura do vão. (Desconsiderar a medida da parede)</t>
  </si>
  <si>
    <t>ATENÇÃO: A largura livre de parede deve ser maior que a largura da maior folha do sistema!</t>
  </si>
  <si>
    <r>
      <t xml:space="preserve">CALCULADORA DE FOLGAS PARA VIDROS - </t>
    </r>
    <r>
      <rPr>
        <b/>
        <sz val="20"/>
        <color rgb="FF0070C0"/>
        <rFont val="Calibri"/>
        <family val="2"/>
        <scheme val="minor"/>
      </rPr>
      <t>VERSATIK DIVISION</t>
    </r>
    <r>
      <rPr>
        <b/>
        <sz val="20"/>
        <color theme="1"/>
        <rFont val="Calibri"/>
        <family val="2"/>
        <scheme val="minor"/>
      </rPr>
      <t xml:space="preserve"> - </t>
    </r>
    <r>
      <rPr>
        <b/>
        <sz val="18"/>
        <color theme="1"/>
        <rFont val="Calibri"/>
        <family val="2"/>
        <scheme val="minor"/>
      </rPr>
      <t>MODELO EM INSTALAÇÃO ATRÁS DE ALVENARIA</t>
    </r>
  </si>
  <si>
    <t>Esta é a medida à mais para as portas com perfil lateral de fechadura embutida.        Não editável!</t>
  </si>
  <si>
    <t>SISTEMA ADEQUADO PARA LAMINADOS!</t>
  </si>
  <si>
    <t>VDPO</t>
  </si>
  <si>
    <t>versão 2.0 - (2023)</t>
  </si>
  <si>
    <t>VDSU+VDPL</t>
  </si>
  <si>
    <r>
      <t xml:space="preserve">CALCULADORA DE FOLGAS PARA VIDROS - </t>
    </r>
    <r>
      <rPr>
        <b/>
        <sz val="20"/>
        <color rgb="FF0070C0"/>
        <rFont val="Calibri"/>
        <family val="2"/>
        <scheme val="minor"/>
      </rPr>
      <t>VERSATIK DIVISION</t>
    </r>
    <r>
      <rPr>
        <b/>
        <sz val="20"/>
        <color theme="1"/>
        <rFont val="Calibri"/>
        <family val="2"/>
        <scheme val="minor"/>
      </rPr>
      <t xml:space="preserve"> - </t>
    </r>
    <r>
      <rPr>
        <b/>
        <sz val="18"/>
        <color theme="1"/>
        <rFont val="Calibri"/>
        <family val="2"/>
        <scheme val="minor"/>
      </rPr>
      <t>MODELO COM FOLHAS TRANSVERSAIS (CANTO)</t>
    </r>
  </si>
  <si>
    <t>LARGURA "A"</t>
  </si>
  <si>
    <t>LARGURA "B"</t>
  </si>
  <si>
    <t>MONTAGEM</t>
  </si>
  <si>
    <t>VDPL e VDC</t>
  </si>
  <si>
    <t>VDPL e VDPL</t>
  </si>
  <si>
    <t>Esta é a medida à mais para as portas com perfil lateral com fechadura embutida ou perfil lateral para canto.        Não editável!</t>
  </si>
  <si>
    <t>VDPN</t>
  </si>
  <si>
    <t>PORTA 1-A</t>
  </si>
  <si>
    <t>PORTA 2-A</t>
  </si>
  <si>
    <t>PORTA 2-B</t>
  </si>
  <si>
    <t>PORTA 1-B</t>
  </si>
  <si>
    <t>KITS</t>
  </si>
  <si>
    <t xml:space="preserve">   VDC + VDPL</t>
  </si>
  <si>
    <t>VIDROS</t>
  </si>
  <si>
    <t>PAINÉIS LADO "A"</t>
  </si>
  <si>
    <t>PAINÉIS LADO "B"</t>
  </si>
  <si>
    <t>PORTAS LADO "A"</t>
  </si>
  <si>
    <t>PORTAS LADO "B"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</si>
</sst>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2" borderId="1" xfId="0" applyFont="1" applyFill="1" applyBorder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2" borderId="2" xfId="0" applyFont="1" applyFill="1" applyBorder="1" applyProtection="1"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1" fillId="3" borderId="1" xfId="0" applyFont="1" applyFill="1" applyBorder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hidden="1"/>
    </xf>
    <xf numFmtId="0" fontId="5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4" fillId="3" borderId="4" xfId="0" applyFont="1" applyFill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1" fillId="3" borderId="1" xfId="0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" fillId="2" borderId="1" xfId="0" applyFont="1" applyFill="1" applyBorder="1" applyAlignment="1" applyProtection="1">
      <alignment horizontal="center"/>
      <protection locked="0" hidden="1"/>
    </xf>
    <xf numFmtId="0" fontId="4" fillId="3" borderId="1" xfId="0" applyFont="1" applyFill="1" applyBorder="1" applyAlignment="1" applyProtection="1">
      <alignment horizontal="left"/>
      <protection hidden="1"/>
    </xf>
    <xf numFmtId="0" fontId="1" fillId="3" borderId="1" xfId="0" applyFont="1" applyFill="1" applyBorder="1" applyAlignment="1" applyProtection="1">
      <alignment horizontal="center"/>
      <protection locked="0" hidden="1"/>
    </xf>
    <xf numFmtId="0" fontId="9" fillId="4" borderId="6" xfId="0" applyFont="1" applyFill="1" applyBorder="1" applyAlignment="1" applyProtection="1">
      <alignment horizontal="center" vertical="center"/>
      <protection hidden="1"/>
    </xf>
    <xf numFmtId="0" fontId="9" fillId="4" borderId="6" xfId="0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top"/>
      <protection hidden="1"/>
    </xf>
    <xf numFmtId="0" fontId="1" fillId="0" borderId="1" xfId="0" applyFont="1" applyBorder="1" applyAlignment="1" applyProtection="1">
      <alignment horizontal="left"/>
      <protection hidden="1"/>
    </xf>
    <xf numFmtId="0" fontId="4" fillId="3" borderId="0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locked="0" hidden="1"/>
    </xf>
    <xf numFmtId="0" fontId="1" fillId="2" borderId="3" xfId="0" applyFont="1" applyFill="1" applyBorder="1" applyAlignment="1" applyProtection="1">
      <alignment horizontal="center"/>
      <protection locked="0"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22" fmlaLink="$C$58" max="1" page="10"/>
</file>

<file path=xl/ctrlProps/ctrlProp2.xml><?xml version="1.0" encoding="utf-8"?>
<formControlPr xmlns="http://schemas.microsoft.com/office/spreadsheetml/2009/9/main" objectType="Spin" dx="22" fmlaLink="$B$54" max="1" page="10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1849666</xdr:colOff>
      <xdr:row>18</xdr:row>
      <xdr:rowOff>150266</xdr:rowOff>
    </xdr:from>
    <xdr:to>
      <xdr:col>2</xdr:col>
      <xdr:colOff>927435</xdr:colOff>
      <xdr:row>24</xdr:row>
      <xdr:rowOff>141063</xdr:rowOff>
    </xdr:to>
    <xdr:sp macro="" textlink="$C$60">
      <xdr:nvSpPr>
        <xdr:cNvPr id="33" name="Texto explicativo em elipse 32"/>
        <xdr:cNvSpPr/>
      </xdr:nvSpPr>
      <xdr:spPr>
        <a:xfrm>
          <a:off x="1849666" y="6896207"/>
          <a:ext cx="3179122" cy="2276797"/>
        </a:xfrm>
        <a:prstGeom prst="wedgeEllipseCallout">
          <a:avLst>
            <a:gd name="adj1" fmla="val 85714"/>
            <a:gd name="adj2" fmla="val -71723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9532E8E0-A60F-4E9B-ABFE-B98067B6F4A1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Se Você quiser usar um puxador, ou outro tipo de acessório, você pode usar folgas maiores                      (Ex. 120; 150...)                   por PORTA!</a:t>
          </a:fld>
          <a:endParaRPr lang="pt-BR" sz="1600" b="1"/>
        </a:p>
      </xdr:txBody>
    </xdr:sp>
    <xdr:clientData/>
  </xdr:twoCellAnchor>
  <xdr:oneCellAnchor>
    <xdr:from>
      <xdr:col>11</xdr:col>
      <xdr:colOff>209550</xdr:colOff>
      <xdr:row>11</xdr:row>
      <xdr:rowOff>352425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0287000" y="263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5</xdr:col>
      <xdr:colOff>457200</xdr:colOff>
      <xdr:row>7</xdr:row>
      <xdr:rowOff>97523</xdr:rowOff>
    </xdr:from>
    <xdr:to>
      <xdr:col>5</xdr:col>
      <xdr:colOff>1704975</xdr:colOff>
      <xdr:row>8</xdr:row>
      <xdr:rowOff>317118</xdr:rowOff>
    </xdr:to>
    <xdr:sp macro="" textlink="$C$42">
      <xdr:nvSpPr>
        <xdr:cNvPr id="4" name="CaixaDeTexto 3"/>
        <xdr:cNvSpPr txBox="1"/>
      </xdr:nvSpPr>
      <xdr:spPr>
        <a:xfrm>
          <a:off x="11547021" y="265566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C8DC96-FFDD-45F1-AB4E-57AAC2DE8AE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736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457200</xdr:colOff>
      <xdr:row>7</xdr:row>
      <xdr:rowOff>97523</xdr:rowOff>
    </xdr:from>
    <xdr:to>
      <xdr:col>6</xdr:col>
      <xdr:colOff>1704975</xdr:colOff>
      <xdr:row>8</xdr:row>
      <xdr:rowOff>317118</xdr:rowOff>
    </xdr:to>
    <xdr:sp macro="" textlink="$C$47">
      <xdr:nvSpPr>
        <xdr:cNvPr id="6" name="CaixaDeTexto 5"/>
        <xdr:cNvSpPr txBox="1"/>
      </xdr:nvSpPr>
      <xdr:spPr>
        <a:xfrm>
          <a:off x="13601700" y="265566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878EED6-2DAD-4432-94E2-27887D13127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457200</xdr:colOff>
      <xdr:row>7</xdr:row>
      <xdr:rowOff>97523</xdr:rowOff>
    </xdr:from>
    <xdr:to>
      <xdr:col>4</xdr:col>
      <xdr:colOff>1704975</xdr:colOff>
      <xdr:row>8</xdr:row>
      <xdr:rowOff>317118</xdr:rowOff>
    </xdr:to>
    <xdr:sp macro="" textlink="$A$51">
      <xdr:nvSpPr>
        <xdr:cNvPr id="7" name="CaixaDeTexto 6"/>
        <xdr:cNvSpPr txBox="1"/>
      </xdr:nvSpPr>
      <xdr:spPr>
        <a:xfrm>
          <a:off x="9492343" y="265566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9E94E05-63A1-4160-8813-ACAC9C266D5D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457200</xdr:colOff>
      <xdr:row>9</xdr:row>
      <xdr:rowOff>190371</xdr:rowOff>
    </xdr:from>
    <xdr:to>
      <xdr:col>5</xdr:col>
      <xdr:colOff>1704975</xdr:colOff>
      <xdr:row>11</xdr:row>
      <xdr:rowOff>28966</xdr:rowOff>
    </xdr:to>
    <xdr:sp macro="" textlink="$C$43">
      <xdr:nvSpPr>
        <xdr:cNvPr id="8" name="CaixaDeTexto 7"/>
        <xdr:cNvSpPr txBox="1"/>
      </xdr:nvSpPr>
      <xdr:spPr>
        <a:xfrm>
          <a:off x="11547021" y="351051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3B7008-A7F4-4572-A220-B8F753505348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836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457200</xdr:colOff>
      <xdr:row>9</xdr:row>
      <xdr:rowOff>190371</xdr:rowOff>
    </xdr:from>
    <xdr:to>
      <xdr:col>6</xdr:col>
      <xdr:colOff>1704975</xdr:colOff>
      <xdr:row>11</xdr:row>
      <xdr:rowOff>28966</xdr:rowOff>
    </xdr:to>
    <xdr:sp macro="" textlink="$C$48">
      <xdr:nvSpPr>
        <xdr:cNvPr id="9" name="CaixaDeTexto 8"/>
        <xdr:cNvSpPr txBox="1"/>
      </xdr:nvSpPr>
      <xdr:spPr>
        <a:xfrm>
          <a:off x="13601700" y="351051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457200</xdr:colOff>
      <xdr:row>9</xdr:row>
      <xdr:rowOff>190371</xdr:rowOff>
    </xdr:from>
    <xdr:to>
      <xdr:col>4</xdr:col>
      <xdr:colOff>1704975</xdr:colOff>
      <xdr:row>11</xdr:row>
      <xdr:rowOff>28966</xdr:rowOff>
    </xdr:to>
    <xdr:sp macro="" textlink="$A$59">
      <xdr:nvSpPr>
        <xdr:cNvPr id="10" name="CaixaDeTexto 9"/>
        <xdr:cNvSpPr txBox="1"/>
      </xdr:nvSpPr>
      <xdr:spPr>
        <a:xfrm>
          <a:off x="9492343" y="351051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66E6AE9-5905-49E3-BE2E-74D7C5CDEEC6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940084</xdr:colOff>
      <xdr:row>14</xdr:row>
      <xdr:rowOff>46804</xdr:rowOff>
    </xdr:from>
    <xdr:to>
      <xdr:col>3</xdr:col>
      <xdr:colOff>1837765</xdr:colOff>
      <xdr:row>18</xdr:row>
      <xdr:rowOff>103955</xdr:rowOff>
    </xdr:to>
    <xdr:sp macro="" textlink="$C$59">
      <xdr:nvSpPr>
        <xdr:cNvPr id="2" name="Texto explicativo em elipse 1"/>
        <xdr:cNvSpPr/>
      </xdr:nvSpPr>
      <xdr:spPr>
        <a:xfrm>
          <a:off x="5041437" y="5268745"/>
          <a:ext cx="2948357" cy="1581151"/>
        </a:xfrm>
        <a:prstGeom prst="wedgeEllipseCallout">
          <a:avLst>
            <a:gd name="adj1" fmla="val -77801"/>
            <a:gd name="adj2" fmla="val -2705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B1F467B7-8E57-4368-A689-F53CD8941C88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Aqui você coloca a medida à mais para ajuste da fechadura... por PORTA!</a:t>
          </a:fld>
          <a:endParaRPr lang="pt-BR" sz="1600" b="1"/>
        </a:p>
      </xdr:txBody>
    </xdr:sp>
    <xdr:clientData/>
  </xdr:twoCellAnchor>
  <xdr:twoCellAnchor>
    <xdr:from>
      <xdr:col>3</xdr:col>
      <xdr:colOff>1891308</xdr:colOff>
      <xdr:row>13</xdr:row>
      <xdr:rowOff>190603</xdr:rowOff>
    </xdr:from>
    <xdr:to>
      <xdr:col>9</xdr:col>
      <xdr:colOff>169434</xdr:colOff>
      <xdr:row>26</xdr:row>
      <xdr:rowOff>83246</xdr:rowOff>
    </xdr:to>
    <xdr:grpSp>
      <xdr:nvGrpSpPr>
        <xdr:cNvPr id="54" name="Grupo 53"/>
        <xdr:cNvGrpSpPr/>
      </xdr:nvGrpSpPr>
      <xdr:grpSpPr>
        <a:xfrm>
          <a:off x="8043337" y="5031544"/>
          <a:ext cx="8520303" cy="4464643"/>
          <a:chOff x="7417963" y="3831369"/>
          <a:chExt cx="6035789" cy="3265278"/>
        </a:xfrm>
      </xdr:grpSpPr>
      <xdr:pic>
        <xdr:nvPicPr>
          <xdr:cNvPr id="34" name="Imagem 3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81" t="19157" r="1577" b="19282"/>
          <a:stretch/>
        </xdr:blipFill>
        <xdr:spPr>
          <a:xfrm>
            <a:off x="7827309" y="4465688"/>
            <a:ext cx="5626443" cy="2026508"/>
          </a:xfrm>
          <a:prstGeom prst="rect">
            <a:avLst/>
          </a:prstGeom>
        </xdr:spPr>
      </xdr:pic>
      <xdr:sp macro="" textlink="">
        <xdr:nvSpPr>
          <xdr:cNvPr id="36" name="CaixaDeTexto 6"/>
          <xdr:cNvSpPr txBox="1"/>
        </xdr:nvSpPr>
        <xdr:spPr>
          <a:xfrm>
            <a:off x="10043288" y="3831369"/>
            <a:ext cx="972065" cy="342288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/>
              <a:t>PAINÉIS</a:t>
            </a:r>
          </a:p>
        </xdr:txBody>
      </xdr:sp>
      <xdr:cxnSp macro="">
        <xdr:nvCxnSpPr>
          <xdr:cNvPr id="40" name="Conector angulado 39"/>
          <xdr:cNvCxnSpPr>
            <a:endCxn id="36" idx="1"/>
          </xdr:cNvCxnSpPr>
        </xdr:nvCxnSpPr>
        <xdr:spPr>
          <a:xfrm flipV="1">
            <a:off x="9517956" y="4002513"/>
            <a:ext cx="525332" cy="411859"/>
          </a:xfrm>
          <a:prstGeom prst="bentConnector3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Conector angulado 40"/>
          <xdr:cNvCxnSpPr/>
        </xdr:nvCxnSpPr>
        <xdr:spPr>
          <a:xfrm>
            <a:off x="10965927" y="4056885"/>
            <a:ext cx="525332" cy="364010"/>
          </a:xfrm>
          <a:prstGeom prst="bentConnector3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Conector reto 42"/>
          <xdr:cNvCxnSpPr/>
        </xdr:nvCxnSpPr>
        <xdr:spPr>
          <a:xfrm flipH="1">
            <a:off x="7857946" y="6506289"/>
            <a:ext cx="385" cy="59035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" name="Conector reto 44"/>
          <xdr:cNvCxnSpPr/>
        </xdr:nvCxnSpPr>
        <xdr:spPr>
          <a:xfrm>
            <a:off x="13415906" y="6501817"/>
            <a:ext cx="385" cy="59035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" name="Conector de seta reta 45"/>
          <xdr:cNvCxnSpPr/>
        </xdr:nvCxnSpPr>
        <xdr:spPr>
          <a:xfrm>
            <a:off x="7857945" y="7006160"/>
            <a:ext cx="5557961" cy="4762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" name="Conector de seta reta 46"/>
          <xdr:cNvCxnSpPr/>
        </xdr:nvCxnSpPr>
        <xdr:spPr>
          <a:xfrm flipH="1">
            <a:off x="7714814" y="4509773"/>
            <a:ext cx="9525" cy="1938338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8" name="CaixaDeTexto 30"/>
          <xdr:cNvSpPr txBox="1"/>
        </xdr:nvSpPr>
        <xdr:spPr>
          <a:xfrm>
            <a:off x="10192757" y="6675605"/>
            <a:ext cx="1402490" cy="342288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400" b="1"/>
              <a:t>Largura Total</a:t>
            </a:r>
          </a:p>
        </xdr:txBody>
      </xdr:sp>
      <xdr:sp macro="" textlink="">
        <xdr:nvSpPr>
          <xdr:cNvPr id="49" name="CaixaDeTexto 31"/>
          <xdr:cNvSpPr txBox="1"/>
        </xdr:nvSpPr>
        <xdr:spPr>
          <a:xfrm rot="16200000">
            <a:off x="6901696" y="5393666"/>
            <a:ext cx="1363392" cy="33085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400" b="1"/>
              <a:t>Altura Total</a:t>
            </a:r>
          </a:p>
        </xdr:txBody>
      </xdr:sp>
    </xdr:grpSp>
    <xdr:clientData/>
  </xdr:twoCellAnchor>
  <xdr:twoCellAnchor>
    <xdr:from>
      <xdr:col>1</xdr:col>
      <xdr:colOff>20484</xdr:colOff>
      <xdr:row>6</xdr:row>
      <xdr:rowOff>17569</xdr:rowOff>
    </xdr:from>
    <xdr:to>
      <xdr:col>1</xdr:col>
      <xdr:colOff>2036885</xdr:colOff>
      <xdr:row>6</xdr:row>
      <xdr:rowOff>366347</xdr:rowOff>
    </xdr:to>
    <xdr:sp macro="" textlink="$B$50">
      <xdr:nvSpPr>
        <xdr:cNvPr id="56" name="CaixaDeTexto 55"/>
        <xdr:cNvSpPr txBox="1"/>
      </xdr:nvSpPr>
      <xdr:spPr>
        <a:xfrm>
          <a:off x="1734984" y="640357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DB2A06-CF8F-4464-8693-DE1C94BB71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Peças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10</xdr:row>
      <xdr:rowOff>17859</xdr:rowOff>
    </xdr:from>
    <xdr:to>
      <xdr:col>1</xdr:col>
      <xdr:colOff>2034260</xdr:colOff>
      <xdr:row>10</xdr:row>
      <xdr:rowOff>366637</xdr:rowOff>
    </xdr:to>
    <xdr:sp macro="" textlink="$B$54">
      <xdr:nvSpPr>
        <xdr:cNvPr id="57" name="CaixaDeTexto 56"/>
        <xdr:cNvSpPr txBox="1"/>
      </xdr:nvSpPr>
      <xdr:spPr>
        <a:xfrm>
          <a:off x="1732359" y="2160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14</xdr:row>
      <xdr:rowOff>17859</xdr:rowOff>
    </xdr:from>
    <xdr:to>
      <xdr:col>1</xdr:col>
      <xdr:colOff>2034260</xdr:colOff>
      <xdr:row>14</xdr:row>
      <xdr:rowOff>366637</xdr:rowOff>
    </xdr:to>
    <xdr:sp macro="" textlink="$B$58">
      <xdr:nvSpPr>
        <xdr:cNvPr id="58" name="CaixaDeTexto 57"/>
        <xdr:cNvSpPr txBox="1"/>
      </xdr:nvSpPr>
      <xdr:spPr>
        <a:xfrm>
          <a:off x="1732359" y="3684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8</xdr:row>
      <xdr:rowOff>17859</xdr:rowOff>
    </xdr:from>
    <xdr:to>
      <xdr:col>1</xdr:col>
      <xdr:colOff>2034260</xdr:colOff>
      <xdr:row>8</xdr:row>
      <xdr:rowOff>366637</xdr:rowOff>
    </xdr:to>
    <xdr:sp macro="" textlink="$B$52">
      <xdr:nvSpPr>
        <xdr:cNvPr id="59" name="CaixaDeTexto 58"/>
        <xdr:cNvSpPr txBox="1"/>
      </xdr:nvSpPr>
      <xdr:spPr>
        <a:xfrm>
          <a:off x="1732359" y="1398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1685438</xdr:colOff>
      <xdr:row>8</xdr:row>
      <xdr:rowOff>322428</xdr:rowOff>
    </xdr:from>
    <xdr:to>
      <xdr:col>3</xdr:col>
      <xdr:colOff>2280046</xdr:colOff>
      <xdr:row>12</xdr:row>
      <xdr:rowOff>379579</xdr:rowOff>
    </xdr:to>
    <xdr:sp macro="" textlink="$C$52">
      <xdr:nvSpPr>
        <xdr:cNvPr id="55" name="Texto explicativo em elipse 54"/>
        <xdr:cNvSpPr/>
      </xdr:nvSpPr>
      <xdr:spPr>
        <a:xfrm>
          <a:off x="5781188" y="1703553"/>
          <a:ext cx="2642483" cy="1581151"/>
        </a:xfrm>
        <a:prstGeom prst="wedgeEllipseCallout">
          <a:avLst>
            <a:gd name="adj1" fmla="val -132778"/>
            <a:gd name="adj2" fmla="val -56789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temos PORTAS nas duas laterais! (Número não editável)</a:t>
          </a:fld>
          <a:endParaRPr lang="pt-BR" sz="1400" b="1"/>
        </a:p>
      </xdr:txBody>
    </xdr:sp>
    <xdr:clientData/>
  </xdr:twoCellAnchor>
  <xdr:twoCellAnchor>
    <xdr:from>
      <xdr:col>0</xdr:col>
      <xdr:colOff>11906</xdr:colOff>
      <xdr:row>6</xdr:row>
      <xdr:rowOff>17859</xdr:rowOff>
    </xdr:from>
    <xdr:to>
      <xdr:col>0</xdr:col>
      <xdr:colOff>2028307</xdr:colOff>
      <xdr:row>6</xdr:row>
      <xdr:rowOff>366637</xdr:rowOff>
    </xdr:to>
    <xdr:sp macro="" textlink="$A$50">
      <xdr:nvSpPr>
        <xdr:cNvPr id="61" name="CaixaDeTexto 60"/>
        <xdr:cNvSpPr txBox="1"/>
      </xdr:nvSpPr>
      <xdr:spPr>
        <a:xfrm>
          <a:off x="11906" y="636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7</xdr:row>
      <xdr:rowOff>17859</xdr:rowOff>
    </xdr:from>
    <xdr:to>
      <xdr:col>0</xdr:col>
      <xdr:colOff>2028307</xdr:colOff>
      <xdr:row>7</xdr:row>
      <xdr:rowOff>366637</xdr:rowOff>
    </xdr:to>
    <xdr:sp macro="" textlink="$A$51">
      <xdr:nvSpPr>
        <xdr:cNvPr id="62" name="CaixaDeTexto 61"/>
        <xdr:cNvSpPr txBox="1"/>
      </xdr:nvSpPr>
      <xdr:spPr>
        <a:xfrm>
          <a:off x="11906" y="1017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8</xdr:row>
      <xdr:rowOff>17859</xdr:rowOff>
    </xdr:from>
    <xdr:to>
      <xdr:col>0</xdr:col>
      <xdr:colOff>2028307</xdr:colOff>
      <xdr:row>8</xdr:row>
      <xdr:rowOff>366637</xdr:rowOff>
    </xdr:to>
    <xdr:sp macro="" textlink="$A$52">
      <xdr:nvSpPr>
        <xdr:cNvPr id="63" name="CaixaDeTexto 62"/>
        <xdr:cNvSpPr txBox="1"/>
      </xdr:nvSpPr>
      <xdr:spPr>
        <a:xfrm>
          <a:off x="11906" y="1398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10</xdr:row>
      <xdr:rowOff>11906</xdr:rowOff>
    </xdr:from>
    <xdr:to>
      <xdr:col>0</xdr:col>
      <xdr:colOff>2028307</xdr:colOff>
      <xdr:row>10</xdr:row>
      <xdr:rowOff>360684</xdr:rowOff>
    </xdr:to>
    <xdr:sp macro="" textlink="$A$54">
      <xdr:nvSpPr>
        <xdr:cNvPr id="64" name="CaixaDeTexto 63"/>
        <xdr:cNvSpPr txBox="1"/>
      </xdr:nvSpPr>
      <xdr:spPr>
        <a:xfrm>
          <a:off x="11906" y="2155031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11906</xdr:rowOff>
    </xdr:from>
    <xdr:to>
      <xdr:col>0</xdr:col>
      <xdr:colOff>2028307</xdr:colOff>
      <xdr:row>11</xdr:row>
      <xdr:rowOff>360684</xdr:rowOff>
    </xdr:to>
    <xdr:sp macro="" textlink="$A$55">
      <xdr:nvSpPr>
        <xdr:cNvPr id="65" name="CaixaDeTexto 64"/>
        <xdr:cNvSpPr txBox="1"/>
      </xdr:nvSpPr>
      <xdr:spPr>
        <a:xfrm>
          <a:off x="11906" y="2536031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12</xdr:row>
      <xdr:rowOff>17860</xdr:rowOff>
    </xdr:from>
    <xdr:to>
      <xdr:col>0</xdr:col>
      <xdr:colOff>2028307</xdr:colOff>
      <xdr:row>12</xdr:row>
      <xdr:rowOff>366638</xdr:rowOff>
    </xdr:to>
    <xdr:sp macro="" textlink="$A$56">
      <xdr:nvSpPr>
        <xdr:cNvPr id="66" name="CaixaDeTexto 65"/>
        <xdr:cNvSpPr txBox="1"/>
      </xdr:nvSpPr>
      <xdr:spPr>
        <a:xfrm>
          <a:off x="11906" y="2922985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17859</xdr:rowOff>
    </xdr:from>
    <xdr:to>
      <xdr:col>0</xdr:col>
      <xdr:colOff>2028307</xdr:colOff>
      <xdr:row>14</xdr:row>
      <xdr:rowOff>366637</xdr:rowOff>
    </xdr:to>
    <xdr:sp macro="" textlink="$A$58">
      <xdr:nvSpPr>
        <xdr:cNvPr id="67" name="CaixaDeTexto 66"/>
        <xdr:cNvSpPr txBox="1"/>
      </xdr:nvSpPr>
      <xdr:spPr>
        <a:xfrm>
          <a:off x="11906" y="36849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15</xdr:row>
      <xdr:rowOff>23812</xdr:rowOff>
    </xdr:from>
    <xdr:to>
      <xdr:col>0</xdr:col>
      <xdr:colOff>2028307</xdr:colOff>
      <xdr:row>15</xdr:row>
      <xdr:rowOff>372590</xdr:rowOff>
    </xdr:to>
    <xdr:sp macro="" textlink="$A$59">
      <xdr:nvSpPr>
        <xdr:cNvPr id="68" name="CaixaDeTexto 67"/>
        <xdr:cNvSpPr txBox="1"/>
      </xdr:nvSpPr>
      <xdr:spPr>
        <a:xfrm>
          <a:off x="11906" y="4071937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1344706</xdr:colOff>
      <xdr:row>4</xdr:row>
      <xdr:rowOff>324971</xdr:rowOff>
    </xdr:from>
    <xdr:to>
      <xdr:col>3</xdr:col>
      <xdr:colOff>2375648</xdr:colOff>
      <xdr:row>8</xdr:row>
      <xdr:rowOff>182096</xdr:rowOff>
    </xdr:to>
    <xdr:sp macro="" textlink="$C$51">
      <xdr:nvSpPr>
        <xdr:cNvPr id="69" name="Texto explicativo em elipse 68"/>
        <xdr:cNvSpPr/>
      </xdr:nvSpPr>
      <xdr:spPr>
        <a:xfrm>
          <a:off x="5446059" y="1848971"/>
          <a:ext cx="3081618" cy="1269066"/>
        </a:xfrm>
        <a:prstGeom prst="wedgeEllipseCallout">
          <a:avLst>
            <a:gd name="adj1" fmla="val -110304"/>
            <a:gd name="adj2" fmla="val 24293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4</xdr:col>
      <xdr:colOff>156882</xdr:colOff>
      <xdr:row>5</xdr:row>
      <xdr:rowOff>11207</xdr:rowOff>
    </xdr:from>
    <xdr:to>
      <xdr:col>7</xdr:col>
      <xdr:colOff>537881</xdr:colOff>
      <xdr:row>6</xdr:row>
      <xdr:rowOff>22413</xdr:rowOff>
    </xdr:to>
    <xdr:sp macro="" textlink="$B$40">
      <xdr:nvSpPr>
        <xdr:cNvPr id="5" name="CaixaDeTexto 4"/>
        <xdr:cNvSpPr txBox="1"/>
      </xdr:nvSpPr>
      <xdr:spPr>
        <a:xfrm>
          <a:off x="9188823" y="1916207"/>
          <a:ext cx="6533029" cy="2801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4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400">
            <a:ln>
              <a:noFill/>
            </a:ln>
          </a:endParaRPr>
        </a:p>
      </xdr:txBody>
    </xdr:sp>
    <xdr:clientData/>
  </xdr:twoCellAnchor>
  <xdr:twoCellAnchor>
    <xdr:from>
      <xdr:col>0</xdr:col>
      <xdr:colOff>9292</xdr:colOff>
      <xdr:row>16</xdr:row>
      <xdr:rowOff>18584</xdr:rowOff>
    </xdr:from>
    <xdr:to>
      <xdr:col>0</xdr:col>
      <xdr:colOff>2025693</xdr:colOff>
      <xdr:row>16</xdr:row>
      <xdr:rowOff>367362</xdr:rowOff>
    </xdr:to>
    <xdr:sp macro="" textlink="$A$60">
      <xdr:nvSpPr>
        <xdr:cNvPr id="60" name="CaixaDeTexto 59"/>
        <xdr:cNvSpPr txBox="1"/>
      </xdr:nvSpPr>
      <xdr:spPr>
        <a:xfrm>
          <a:off x="9292" y="5998425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F10B967-D9CC-4281-8D29-750D0C6B657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10887</xdr:colOff>
      <xdr:row>17</xdr:row>
      <xdr:rowOff>16329</xdr:rowOff>
    </xdr:from>
    <xdr:to>
      <xdr:col>1</xdr:col>
      <xdr:colOff>2041073</xdr:colOff>
      <xdr:row>17</xdr:row>
      <xdr:rowOff>365107</xdr:rowOff>
    </xdr:to>
    <xdr:sp macro="" textlink="$A$61">
      <xdr:nvSpPr>
        <xdr:cNvPr id="70" name="CaixaDeTexto 69"/>
        <xdr:cNvSpPr txBox="1"/>
      </xdr:nvSpPr>
      <xdr:spPr>
        <a:xfrm>
          <a:off x="10887" y="6379029"/>
          <a:ext cx="4076700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6F3DD62-6B81-46A1-8053-26D52423F814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RECOMENDAMOS 100MM PARA FOLGA DE FECHADURAS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458250</xdr:colOff>
      <xdr:row>11</xdr:row>
      <xdr:rowOff>134191</xdr:rowOff>
    </xdr:from>
    <xdr:to>
      <xdr:col>5</xdr:col>
      <xdr:colOff>1706025</xdr:colOff>
      <xdr:row>12</xdr:row>
      <xdr:rowOff>353786</xdr:rowOff>
    </xdr:to>
    <xdr:sp macro="" textlink="$C$44">
      <xdr:nvSpPr>
        <xdr:cNvPr id="71" name="CaixaDeTexto 70"/>
        <xdr:cNvSpPr txBox="1"/>
      </xdr:nvSpPr>
      <xdr:spPr>
        <a:xfrm>
          <a:off x="11548071" y="421633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4E77BDB-2AC5-4D74-BA28-B1708B4D0C00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836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458250</xdr:colOff>
      <xdr:row>11</xdr:row>
      <xdr:rowOff>134191</xdr:rowOff>
    </xdr:from>
    <xdr:to>
      <xdr:col>6</xdr:col>
      <xdr:colOff>1706025</xdr:colOff>
      <xdr:row>12</xdr:row>
      <xdr:rowOff>353786</xdr:rowOff>
    </xdr:to>
    <xdr:sp macro="" textlink="$C$48">
      <xdr:nvSpPr>
        <xdr:cNvPr id="72" name="CaixaDeTexto 71"/>
        <xdr:cNvSpPr txBox="1"/>
      </xdr:nvSpPr>
      <xdr:spPr>
        <a:xfrm>
          <a:off x="13602750" y="421633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458250</xdr:colOff>
      <xdr:row>11</xdr:row>
      <xdr:rowOff>134191</xdr:rowOff>
    </xdr:from>
    <xdr:to>
      <xdr:col>4</xdr:col>
      <xdr:colOff>1706025</xdr:colOff>
      <xdr:row>12</xdr:row>
      <xdr:rowOff>353786</xdr:rowOff>
    </xdr:to>
    <xdr:sp macro="" textlink="$A$60">
      <xdr:nvSpPr>
        <xdr:cNvPr id="73" name="CaixaDeTexto 72"/>
        <xdr:cNvSpPr txBox="1"/>
      </xdr:nvSpPr>
      <xdr:spPr>
        <a:xfrm>
          <a:off x="9493393" y="421633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3814404-8015-496C-99AB-02D3A95391F4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112059</xdr:colOff>
      <xdr:row>16</xdr:row>
      <xdr:rowOff>244126</xdr:rowOff>
    </xdr:from>
    <xdr:to>
      <xdr:col>4</xdr:col>
      <xdr:colOff>901275</xdr:colOff>
      <xdr:row>18</xdr:row>
      <xdr:rowOff>154479</xdr:rowOff>
    </xdr:to>
    <xdr:sp macro="" textlink="$A$59">
      <xdr:nvSpPr>
        <xdr:cNvPr id="74" name="CaixaDeTexto 73"/>
        <xdr:cNvSpPr txBox="1"/>
      </xdr:nvSpPr>
      <xdr:spPr>
        <a:xfrm>
          <a:off x="9147202" y="6231269"/>
          <a:ext cx="789216" cy="672353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896BB4-E9B9-4E18-B0B3-C10EF1F05295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1497106</xdr:colOff>
      <xdr:row>16</xdr:row>
      <xdr:rowOff>239643</xdr:rowOff>
    </xdr:from>
    <xdr:to>
      <xdr:col>7</xdr:col>
      <xdr:colOff>235645</xdr:colOff>
      <xdr:row>18</xdr:row>
      <xdr:rowOff>149996</xdr:rowOff>
    </xdr:to>
    <xdr:sp macro="" textlink="$A$60">
      <xdr:nvSpPr>
        <xdr:cNvPr id="75" name="CaixaDeTexto 74"/>
        <xdr:cNvSpPr txBox="1"/>
      </xdr:nvSpPr>
      <xdr:spPr>
        <a:xfrm>
          <a:off x="14641606" y="6226786"/>
          <a:ext cx="793218" cy="672353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655A427-8527-48EC-BD5A-1AE77EEDB1D3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1815124</xdr:colOff>
      <xdr:row>4</xdr:row>
      <xdr:rowOff>291874</xdr:rowOff>
    </xdr:to>
    <xdr:pic>
      <xdr:nvPicPr>
        <xdr:cNvPr id="50" name="Imagem 4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38455</xdr:colOff>
      <xdr:row>1</xdr:row>
      <xdr:rowOff>81491</xdr:rowOff>
    </xdr:from>
    <xdr:to>
      <xdr:col>9</xdr:col>
      <xdr:colOff>323625</xdr:colOff>
      <xdr:row>4</xdr:row>
      <xdr:rowOff>134100</xdr:rowOff>
    </xdr:to>
    <xdr:sp macro="" textlink="">
      <xdr:nvSpPr>
        <xdr:cNvPr id="51" name="CaixaDeTexto 50"/>
        <xdr:cNvSpPr txBox="1"/>
      </xdr:nvSpPr>
      <xdr:spPr>
        <a:xfrm>
          <a:off x="2091897" y="464965"/>
          <a:ext cx="14646890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179910</xdr:colOff>
      <xdr:row>20</xdr:row>
      <xdr:rowOff>349010</xdr:rowOff>
    </xdr:from>
    <xdr:to>
      <xdr:col>2</xdr:col>
      <xdr:colOff>1305554</xdr:colOff>
      <xdr:row>29</xdr:row>
      <xdr:rowOff>149307</xdr:rowOff>
    </xdr:to>
    <xdr:sp macro="" textlink="$C$62">
      <xdr:nvSpPr>
        <xdr:cNvPr id="2" name="Texto explicativo em elipse 1"/>
        <xdr:cNvSpPr/>
      </xdr:nvSpPr>
      <xdr:spPr>
        <a:xfrm>
          <a:off x="2234589" y="7860153"/>
          <a:ext cx="3180322" cy="2276797"/>
        </a:xfrm>
        <a:prstGeom prst="wedgeEllipseCallout">
          <a:avLst>
            <a:gd name="adj1" fmla="val 66161"/>
            <a:gd name="adj2" fmla="val -88984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9532E8E0-A60F-4E9B-ABFE-B98067B6F4A1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Se você quiser usar um puxador, ou outro tipo de acessório, você pode usar folgas maiores                      (Ex. 120; 150...)                   por PORTA!</a:t>
          </a:fld>
          <a:endParaRPr lang="pt-BR" sz="1600" b="1"/>
        </a:p>
      </xdr:txBody>
    </xdr:sp>
    <xdr:clientData/>
  </xdr:twoCellAnchor>
  <xdr:oneCellAnchor>
    <xdr:from>
      <xdr:col>11</xdr:col>
      <xdr:colOff>209550</xdr:colOff>
      <xdr:row>11</xdr:row>
      <xdr:rowOff>352425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7811750" y="442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5</xdr:col>
      <xdr:colOff>1872343</xdr:colOff>
      <xdr:row>7</xdr:row>
      <xdr:rowOff>322490</xdr:rowOff>
    </xdr:from>
    <xdr:to>
      <xdr:col>6</xdr:col>
      <xdr:colOff>1065439</xdr:colOff>
      <xdr:row>9</xdr:row>
      <xdr:rowOff>36740</xdr:rowOff>
    </xdr:to>
    <xdr:sp macro="" textlink="$C$42">
      <xdr:nvSpPr>
        <xdr:cNvPr id="4" name="CaixaDeTexto 3"/>
        <xdr:cNvSpPr txBox="1"/>
      </xdr:nvSpPr>
      <xdr:spPr>
        <a:xfrm>
          <a:off x="12962164" y="2880633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C8DC96-FFDD-45F1-AB4E-57AAC2DE8AE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940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1872343</xdr:colOff>
      <xdr:row>7</xdr:row>
      <xdr:rowOff>322490</xdr:rowOff>
    </xdr:from>
    <xdr:to>
      <xdr:col>8</xdr:col>
      <xdr:colOff>453118</xdr:colOff>
      <xdr:row>9</xdr:row>
      <xdr:rowOff>36740</xdr:rowOff>
    </xdr:to>
    <xdr:sp macro="" textlink="$C$49">
      <xdr:nvSpPr>
        <xdr:cNvPr id="5" name="CaixaDeTexto 4"/>
        <xdr:cNvSpPr txBox="1"/>
      </xdr:nvSpPr>
      <xdr:spPr>
        <a:xfrm>
          <a:off x="15016843" y="2880633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878EED6-2DAD-4432-94E2-27887D13127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1872343</xdr:colOff>
      <xdr:row>7</xdr:row>
      <xdr:rowOff>322490</xdr:rowOff>
    </xdr:from>
    <xdr:to>
      <xdr:col>5</xdr:col>
      <xdr:colOff>1065440</xdr:colOff>
      <xdr:row>9</xdr:row>
      <xdr:rowOff>36740</xdr:rowOff>
    </xdr:to>
    <xdr:sp macro="" textlink="$A$42">
      <xdr:nvSpPr>
        <xdr:cNvPr id="6" name="CaixaDeTexto 5"/>
        <xdr:cNvSpPr txBox="1"/>
      </xdr:nvSpPr>
      <xdr:spPr>
        <a:xfrm>
          <a:off x="10907486" y="2880633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81E827F-1B2A-4E18-BC65-E6D1E4A6C546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1872343</xdr:colOff>
      <xdr:row>9</xdr:row>
      <xdr:rowOff>363312</xdr:rowOff>
    </xdr:from>
    <xdr:to>
      <xdr:col>6</xdr:col>
      <xdr:colOff>1065439</xdr:colOff>
      <xdr:row>11</xdr:row>
      <xdr:rowOff>77562</xdr:rowOff>
    </xdr:to>
    <xdr:sp macro="" textlink="$C$43">
      <xdr:nvSpPr>
        <xdr:cNvPr id="7" name="CaixaDeTexto 6"/>
        <xdr:cNvSpPr txBox="1"/>
      </xdr:nvSpPr>
      <xdr:spPr>
        <a:xfrm>
          <a:off x="12962164" y="3683455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3B7008-A7F4-4572-A220-B8F753505348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1040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1872343</xdr:colOff>
      <xdr:row>9</xdr:row>
      <xdr:rowOff>363312</xdr:rowOff>
    </xdr:from>
    <xdr:to>
      <xdr:col>8</xdr:col>
      <xdr:colOff>453118</xdr:colOff>
      <xdr:row>11</xdr:row>
      <xdr:rowOff>77562</xdr:rowOff>
    </xdr:to>
    <xdr:sp macro="" textlink="$C$50">
      <xdr:nvSpPr>
        <xdr:cNvPr id="8" name="CaixaDeTexto 7"/>
        <xdr:cNvSpPr txBox="1"/>
      </xdr:nvSpPr>
      <xdr:spPr>
        <a:xfrm>
          <a:off x="15016843" y="3683455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1872343</xdr:colOff>
      <xdr:row>9</xdr:row>
      <xdr:rowOff>363312</xdr:rowOff>
    </xdr:from>
    <xdr:to>
      <xdr:col>5</xdr:col>
      <xdr:colOff>1065440</xdr:colOff>
      <xdr:row>11</xdr:row>
      <xdr:rowOff>77562</xdr:rowOff>
    </xdr:to>
    <xdr:sp macro="" textlink="$A$43">
      <xdr:nvSpPr>
        <xdr:cNvPr id="9" name="CaixaDeTexto 8"/>
        <xdr:cNvSpPr txBox="1"/>
      </xdr:nvSpPr>
      <xdr:spPr>
        <a:xfrm>
          <a:off x="10907486" y="3683455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0FC0824-A2F5-4B1F-8A75-644A7733B9E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749584</xdr:colOff>
      <xdr:row>15</xdr:row>
      <xdr:rowOff>101233</xdr:rowOff>
    </xdr:from>
    <xdr:to>
      <xdr:col>3</xdr:col>
      <xdr:colOff>1647265</xdr:colOff>
      <xdr:row>19</xdr:row>
      <xdr:rowOff>158384</xdr:rowOff>
    </xdr:to>
    <xdr:sp macro="" textlink="$C$61">
      <xdr:nvSpPr>
        <xdr:cNvPr id="12" name="Texto explicativo em elipse 11"/>
        <xdr:cNvSpPr/>
      </xdr:nvSpPr>
      <xdr:spPr>
        <a:xfrm>
          <a:off x="4858941" y="5707376"/>
          <a:ext cx="2952360" cy="1581151"/>
        </a:xfrm>
        <a:prstGeom prst="wedgeEllipseCallout">
          <a:avLst>
            <a:gd name="adj1" fmla="val -71498"/>
            <a:gd name="adj2" fmla="val -9134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B1F467B7-8E57-4368-A689-F53CD8941C88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Aqui você coloca a medida à mais para ajuste da fechadura... por PORTA!</a:t>
          </a:fld>
          <a:endParaRPr lang="pt-BR" sz="1600" b="1"/>
        </a:p>
      </xdr:txBody>
    </xdr:sp>
    <xdr:clientData/>
  </xdr:twoCellAnchor>
  <xdr:twoCellAnchor>
    <xdr:from>
      <xdr:col>1</xdr:col>
      <xdr:colOff>20484</xdr:colOff>
      <xdr:row>6</xdr:row>
      <xdr:rowOff>17569</xdr:rowOff>
    </xdr:from>
    <xdr:to>
      <xdr:col>1</xdr:col>
      <xdr:colOff>2036885</xdr:colOff>
      <xdr:row>6</xdr:row>
      <xdr:rowOff>366347</xdr:rowOff>
    </xdr:to>
    <xdr:sp macro="" textlink="$B$52">
      <xdr:nvSpPr>
        <xdr:cNvPr id="34" name="CaixaDeTexto 33"/>
        <xdr:cNvSpPr txBox="1"/>
      </xdr:nvSpPr>
      <xdr:spPr>
        <a:xfrm>
          <a:off x="2068359" y="218926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DB2A06-CF8F-4464-8693-DE1C94BB71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Peças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10</xdr:row>
      <xdr:rowOff>17859</xdr:rowOff>
    </xdr:from>
    <xdr:to>
      <xdr:col>1</xdr:col>
      <xdr:colOff>2034260</xdr:colOff>
      <xdr:row>10</xdr:row>
      <xdr:rowOff>366637</xdr:rowOff>
    </xdr:to>
    <xdr:sp macro="" textlink="$B$56">
      <xdr:nvSpPr>
        <xdr:cNvPr id="35" name="CaixaDeTexto 34"/>
        <xdr:cNvSpPr txBox="1"/>
      </xdr:nvSpPr>
      <xdr:spPr>
        <a:xfrm>
          <a:off x="2065734" y="3713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14</xdr:row>
      <xdr:rowOff>17859</xdr:rowOff>
    </xdr:from>
    <xdr:to>
      <xdr:col>1</xdr:col>
      <xdr:colOff>2034260</xdr:colOff>
      <xdr:row>14</xdr:row>
      <xdr:rowOff>366637</xdr:rowOff>
    </xdr:to>
    <xdr:sp macro="" textlink="$B$60">
      <xdr:nvSpPr>
        <xdr:cNvPr id="36" name="CaixaDeTexto 35"/>
        <xdr:cNvSpPr txBox="1"/>
      </xdr:nvSpPr>
      <xdr:spPr>
        <a:xfrm>
          <a:off x="2065734" y="5237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8</xdr:row>
      <xdr:rowOff>17859</xdr:rowOff>
    </xdr:from>
    <xdr:to>
      <xdr:col>1</xdr:col>
      <xdr:colOff>2034260</xdr:colOff>
      <xdr:row>8</xdr:row>
      <xdr:rowOff>366637</xdr:rowOff>
    </xdr:to>
    <xdr:sp macro="" textlink="$B$54">
      <xdr:nvSpPr>
        <xdr:cNvPr id="37" name="CaixaDeTexto 36"/>
        <xdr:cNvSpPr txBox="1"/>
      </xdr:nvSpPr>
      <xdr:spPr>
        <a:xfrm>
          <a:off x="2065734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4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1481331</xdr:colOff>
      <xdr:row>8</xdr:row>
      <xdr:rowOff>367394</xdr:rowOff>
    </xdr:from>
    <xdr:to>
      <xdr:col>3</xdr:col>
      <xdr:colOff>2394857</xdr:colOff>
      <xdr:row>14</xdr:row>
      <xdr:rowOff>285751</xdr:rowOff>
    </xdr:to>
    <xdr:sp macro="" textlink="$C$54">
      <xdr:nvSpPr>
        <xdr:cNvPr id="38" name="Texto explicativo em elipse 37"/>
        <xdr:cNvSpPr/>
      </xdr:nvSpPr>
      <xdr:spPr>
        <a:xfrm>
          <a:off x="5590688" y="3306537"/>
          <a:ext cx="2968205" cy="2204357"/>
        </a:xfrm>
        <a:prstGeom prst="wedgeEllipseCallout">
          <a:avLst>
            <a:gd name="adj1" fmla="val -120400"/>
            <a:gd name="adj2" fmla="val -55554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temos PORTAS nas duas laterais e mais duas PORTAS centrais! (Número não editável)</a:t>
          </a:fld>
          <a:endParaRPr lang="pt-BR" sz="1400" b="1"/>
        </a:p>
      </xdr:txBody>
    </xdr:sp>
    <xdr:clientData/>
  </xdr:twoCellAnchor>
  <xdr:twoCellAnchor>
    <xdr:from>
      <xdr:col>0</xdr:col>
      <xdr:colOff>11906</xdr:colOff>
      <xdr:row>6</xdr:row>
      <xdr:rowOff>17859</xdr:rowOff>
    </xdr:from>
    <xdr:to>
      <xdr:col>0</xdr:col>
      <xdr:colOff>2028307</xdr:colOff>
      <xdr:row>6</xdr:row>
      <xdr:rowOff>366637</xdr:rowOff>
    </xdr:to>
    <xdr:sp macro="" textlink="$A$52">
      <xdr:nvSpPr>
        <xdr:cNvPr id="39" name="CaixaDeTexto 38"/>
        <xdr:cNvSpPr txBox="1"/>
      </xdr:nvSpPr>
      <xdr:spPr>
        <a:xfrm>
          <a:off x="11906" y="2189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7</xdr:row>
      <xdr:rowOff>17859</xdr:rowOff>
    </xdr:from>
    <xdr:to>
      <xdr:col>0</xdr:col>
      <xdr:colOff>2028307</xdr:colOff>
      <xdr:row>7</xdr:row>
      <xdr:rowOff>366637</xdr:rowOff>
    </xdr:to>
    <xdr:sp macro="" textlink="$A$53">
      <xdr:nvSpPr>
        <xdr:cNvPr id="40" name="CaixaDeTexto 39"/>
        <xdr:cNvSpPr txBox="1"/>
      </xdr:nvSpPr>
      <xdr:spPr>
        <a:xfrm>
          <a:off x="11906" y="2570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8</xdr:row>
      <xdr:rowOff>17859</xdr:rowOff>
    </xdr:from>
    <xdr:to>
      <xdr:col>0</xdr:col>
      <xdr:colOff>2028307</xdr:colOff>
      <xdr:row>8</xdr:row>
      <xdr:rowOff>366637</xdr:rowOff>
    </xdr:to>
    <xdr:sp macro="" textlink="$A$54">
      <xdr:nvSpPr>
        <xdr:cNvPr id="41" name="CaixaDeTexto 40"/>
        <xdr:cNvSpPr txBox="1"/>
      </xdr:nvSpPr>
      <xdr:spPr>
        <a:xfrm>
          <a:off x="11906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10</xdr:row>
      <xdr:rowOff>22792</xdr:rowOff>
    </xdr:from>
    <xdr:to>
      <xdr:col>0</xdr:col>
      <xdr:colOff>2028307</xdr:colOff>
      <xdr:row>10</xdr:row>
      <xdr:rowOff>371570</xdr:rowOff>
    </xdr:to>
    <xdr:sp macro="" textlink="$A$56">
      <xdr:nvSpPr>
        <xdr:cNvPr id="42" name="CaixaDeTexto 41"/>
        <xdr:cNvSpPr txBox="1"/>
      </xdr:nvSpPr>
      <xdr:spPr>
        <a:xfrm>
          <a:off x="11906" y="371849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22792</xdr:rowOff>
    </xdr:from>
    <xdr:to>
      <xdr:col>0</xdr:col>
      <xdr:colOff>2028307</xdr:colOff>
      <xdr:row>11</xdr:row>
      <xdr:rowOff>371570</xdr:rowOff>
    </xdr:to>
    <xdr:sp macro="" textlink="$A$57">
      <xdr:nvSpPr>
        <xdr:cNvPr id="43" name="CaixaDeTexto 42"/>
        <xdr:cNvSpPr txBox="1"/>
      </xdr:nvSpPr>
      <xdr:spPr>
        <a:xfrm>
          <a:off x="11906" y="409949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12</xdr:row>
      <xdr:rowOff>23303</xdr:rowOff>
    </xdr:from>
    <xdr:to>
      <xdr:col>0</xdr:col>
      <xdr:colOff>2028307</xdr:colOff>
      <xdr:row>12</xdr:row>
      <xdr:rowOff>372081</xdr:rowOff>
    </xdr:to>
    <xdr:sp macro="" textlink="$A$58">
      <xdr:nvSpPr>
        <xdr:cNvPr id="44" name="CaixaDeTexto 43"/>
        <xdr:cNvSpPr txBox="1"/>
      </xdr:nvSpPr>
      <xdr:spPr>
        <a:xfrm>
          <a:off x="11906" y="448100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17859</xdr:rowOff>
    </xdr:from>
    <xdr:to>
      <xdr:col>0</xdr:col>
      <xdr:colOff>2028307</xdr:colOff>
      <xdr:row>14</xdr:row>
      <xdr:rowOff>366637</xdr:rowOff>
    </xdr:to>
    <xdr:sp macro="" textlink="$A$60">
      <xdr:nvSpPr>
        <xdr:cNvPr id="45" name="CaixaDeTexto 44"/>
        <xdr:cNvSpPr txBox="1"/>
      </xdr:nvSpPr>
      <xdr:spPr>
        <a:xfrm>
          <a:off x="11906" y="5237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15</xdr:row>
      <xdr:rowOff>23812</xdr:rowOff>
    </xdr:from>
    <xdr:to>
      <xdr:col>0</xdr:col>
      <xdr:colOff>2028307</xdr:colOff>
      <xdr:row>15</xdr:row>
      <xdr:rowOff>372590</xdr:rowOff>
    </xdr:to>
    <xdr:sp macro="" textlink="$A$61">
      <xdr:nvSpPr>
        <xdr:cNvPr id="46" name="CaixaDeTexto 45"/>
        <xdr:cNvSpPr txBox="1"/>
      </xdr:nvSpPr>
      <xdr:spPr>
        <a:xfrm>
          <a:off x="11906" y="562451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1344706</xdr:colOff>
      <xdr:row>4</xdr:row>
      <xdr:rowOff>324971</xdr:rowOff>
    </xdr:from>
    <xdr:to>
      <xdr:col>3</xdr:col>
      <xdr:colOff>2375648</xdr:colOff>
      <xdr:row>8</xdr:row>
      <xdr:rowOff>182096</xdr:rowOff>
    </xdr:to>
    <xdr:sp macro="" textlink="$C$53">
      <xdr:nvSpPr>
        <xdr:cNvPr id="47" name="Texto explicativo em elipse 46"/>
        <xdr:cNvSpPr/>
      </xdr:nvSpPr>
      <xdr:spPr>
        <a:xfrm>
          <a:off x="5440456" y="1848971"/>
          <a:ext cx="3078817" cy="1266825"/>
        </a:xfrm>
        <a:prstGeom prst="wedgeEllipseCallout">
          <a:avLst>
            <a:gd name="adj1" fmla="val -110304"/>
            <a:gd name="adj2" fmla="val 24293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5</xdr:col>
      <xdr:colOff>1327102</xdr:colOff>
      <xdr:row>6</xdr:row>
      <xdr:rowOff>201707</xdr:rowOff>
    </xdr:from>
    <xdr:to>
      <xdr:col>6</xdr:col>
      <xdr:colOff>1490386</xdr:colOff>
      <xdr:row>7</xdr:row>
      <xdr:rowOff>212913</xdr:rowOff>
    </xdr:to>
    <xdr:sp macro="" textlink="$E$40">
      <xdr:nvSpPr>
        <xdr:cNvPr id="48" name="CaixaDeTexto 47"/>
        <xdr:cNvSpPr txBox="1"/>
      </xdr:nvSpPr>
      <xdr:spPr>
        <a:xfrm>
          <a:off x="12416923" y="2378850"/>
          <a:ext cx="2217963" cy="392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50BE7A0-E66F-47B3-BED4-4B1A58A10955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LARGURA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3</xdr:col>
      <xdr:colOff>1986642</xdr:colOff>
      <xdr:row>16</xdr:row>
      <xdr:rowOff>353789</xdr:rowOff>
    </xdr:from>
    <xdr:to>
      <xdr:col>13</xdr:col>
      <xdr:colOff>464733</xdr:colOff>
      <xdr:row>33</xdr:row>
      <xdr:rowOff>140726</xdr:rowOff>
    </xdr:to>
    <xdr:grpSp>
      <xdr:nvGrpSpPr>
        <xdr:cNvPr id="49" name="Grupo 48"/>
        <xdr:cNvGrpSpPr/>
      </xdr:nvGrpSpPr>
      <xdr:grpSpPr>
        <a:xfrm>
          <a:off x="8150678" y="6259289"/>
          <a:ext cx="11187162" cy="4549437"/>
          <a:chOff x="1145253" y="2239342"/>
          <a:chExt cx="9248782" cy="3902722"/>
        </a:xfrm>
      </xdr:grpSpPr>
      <xdr:sp macro="" textlink="">
        <xdr:nvSpPr>
          <xdr:cNvPr id="51" name="CaixaDeTexto 6"/>
          <xdr:cNvSpPr txBox="1"/>
        </xdr:nvSpPr>
        <xdr:spPr>
          <a:xfrm>
            <a:off x="8182591" y="4837647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cxnSp macro="">
        <xdr:nvCxnSpPr>
          <xdr:cNvPr id="53" name="Conector reto 52"/>
          <xdr:cNvCxnSpPr/>
        </xdr:nvCxnSpPr>
        <xdr:spPr>
          <a:xfrm>
            <a:off x="1652403" y="5389225"/>
            <a:ext cx="1198" cy="752839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4" name="Conector de seta reta 53"/>
          <xdr:cNvCxnSpPr/>
        </xdr:nvCxnSpPr>
        <xdr:spPr>
          <a:xfrm>
            <a:off x="1661240" y="6036464"/>
            <a:ext cx="8547974" cy="20696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5" name="CaixaDeTexto 30"/>
          <xdr:cNvSpPr txBox="1"/>
        </xdr:nvSpPr>
        <xdr:spPr>
          <a:xfrm>
            <a:off x="5329126" y="5720420"/>
            <a:ext cx="1855306" cy="3477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000" b="1"/>
              <a:t>Largura Total</a:t>
            </a:r>
          </a:p>
        </xdr:txBody>
      </xdr:sp>
      <xdr:sp macro="" textlink="">
        <xdr:nvSpPr>
          <xdr:cNvPr id="58" name="Retângulo 57"/>
          <xdr:cNvSpPr/>
        </xdr:nvSpPr>
        <xdr:spPr>
          <a:xfrm>
            <a:off x="1686964" y="5278701"/>
            <a:ext cx="129730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59" name="Retângulo 58"/>
          <xdr:cNvSpPr/>
        </xdr:nvSpPr>
        <xdr:spPr>
          <a:xfrm>
            <a:off x="2861027" y="5184537"/>
            <a:ext cx="97754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60" name="Retângulo 59"/>
          <xdr:cNvSpPr/>
        </xdr:nvSpPr>
        <xdr:spPr>
          <a:xfrm>
            <a:off x="1685767" y="5260565"/>
            <a:ext cx="180371" cy="86103"/>
          </a:xfrm>
          <a:prstGeom prst="rect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61" name="CaixaDeTexto 46"/>
          <xdr:cNvSpPr txBox="1"/>
        </xdr:nvSpPr>
        <xdr:spPr>
          <a:xfrm>
            <a:off x="9167405" y="4951447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62" name="CaixaDeTexto 48"/>
          <xdr:cNvSpPr txBox="1"/>
        </xdr:nvSpPr>
        <xdr:spPr>
          <a:xfrm>
            <a:off x="4919139" y="4683759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63" name="CaixaDeTexto 49"/>
          <xdr:cNvSpPr txBox="1"/>
        </xdr:nvSpPr>
        <xdr:spPr>
          <a:xfrm>
            <a:off x="1986235" y="4963556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64" name="CaixaDeTexto 50"/>
          <xdr:cNvSpPr txBox="1"/>
        </xdr:nvSpPr>
        <xdr:spPr>
          <a:xfrm>
            <a:off x="2969266" y="4874555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pic>
        <xdr:nvPicPr>
          <xdr:cNvPr id="69" name="Imagem 68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85" t="33171" r="7066" b="31544"/>
          <a:stretch/>
        </xdr:blipFill>
        <xdr:spPr>
          <a:xfrm>
            <a:off x="1558301" y="2239342"/>
            <a:ext cx="8835734" cy="2512541"/>
          </a:xfrm>
          <a:prstGeom prst="rect">
            <a:avLst/>
          </a:prstGeom>
        </xdr:spPr>
      </xdr:pic>
      <xdr:cxnSp macro="">
        <xdr:nvCxnSpPr>
          <xdr:cNvPr id="71" name="Conector reto 70"/>
          <xdr:cNvCxnSpPr/>
        </xdr:nvCxnSpPr>
        <xdr:spPr>
          <a:xfrm>
            <a:off x="10215564" y="5384276"/>
            <a:ext cx="8623" cy="74836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3" name="CaixaDeTexto 55"/>
          <xdr:cNvSpPr txBox="1"/>
        </xdr:nvSpPr>
        <xdr:spPr>
          <a:xfrm>
            <a:off x="3838239" y="4795621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sp macro="" textlink="">
        <xdr:nvSpPr>
          <xdr:cNvPr id="74" name="Retângulo 73"/>
          <xdr:cNvSpPr/>
        </xdr:nvSpPr>
        <xdr:spPr>
          <a:xfrm>
            <a:off x="3754968" y="5093794"/>
            <a:ext cx="97754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75" name="Retângulo 74"/>
          <xdr:cNvSpPr/>
        </xdr:nvSpPr>
        <xdr:spPr>
          <a:xfrm>
            <a:off x="4593430" y="5002811"/>
            <a:ext cx="129730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76" name="Retângulo 75"/>
          <xdr:cNvSpPr/>
        </xdr:nvSpPr>
        <xdr:spPr>
          <a:xfrm>
            <a:off x="5793524" y="4966874"/>
            <a:ext cx="108033" cy="118378"/>
          </a:xfrm>
          <a:prstGeom prst="rect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grpSp>
        <xdr:nvGrpSpPr>
          <xdr:cNvPr id="77" name="Grupo 76"/>
          <xdr:cNvGrpSpPr/>
        </xdr:nvGrpSpPr>
        <xdr:grpSpPr>
          <a:xfrm flipH="1">
            <a:off x="5961457" y="4966286"/>
            <a:ext cx="4215790" cy="379794"/>
            <a:chOff x="2304100" y="4426412"/>
            <a:chExt cx="4215790" cy="379794"/>
          </a:xfrm>
        </xdr:grpSpPr>
        <xdr:sp macro="" textlink="">
          <xdr:nvSpPr>
            <xdr:cNvPr id="82" name="Retângulo 81"/>
            <xdr:cNvSpPr/>
          </xdr:nvSpPr>
          <xdr:spPr>
            <a:xfrm>
              <a:off x="2305297" y="4738239"/>
              <a:ext cx="129730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83" name="Retângulo 82"/>
            <xdr:cNvSpPr/>
          </xdr:nvSpPr>
          <xdr:spPr>
            <a:xfrm>
              <a:off x="3479360" y="4644075"/>
              <a:ext cx="97754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84" name="Retângulo 83"/>
            <xdr:cNvSpPr/>
          </xdr:nvSpPr>
          <xdr:spPr>
            <a:xfrm>
              <a:off x="2304100" y="4720103"/>
              <a:ext cx="180371" cy="86103"/>
            </a:xfrm>
            <a:prstGeom prst="rect">
              <a:avLst/>
            </a:prstGeom>
          </xdr:spPr>
          <xdr:style>
            <a:lnRef idx="1">
              <a:schemeClr val="dk1"/>
            </a:lnRef>
            <a:fillRef idx="3">
              <a:schemeClr val="dk1"/>
            </a:fillRef>
            <a:effectRef idx="2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85" name="Retângulo 84"/>
            <xdr:cNvSpPr/>
          </xdr:nvSpPr>
          <xdr:spPr>
            <a:xfrm>
              <a:off x="4373301" y="4553332"/>
              <a:ext cx="97754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86" name="Retângulo 85"/>
            <xdr:cNvSpPr/>
          </xdr:nvSpPr>
          <xdr:spPr>
            <a:xfrm>
              <a:off x="5211763" y="4462349"/>
              <a:ext cx="129730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87" name="Retângulo 86"/>
            <xdr:cNvSpPr/>
          </xdr:nvSpPr>
          <xdr:spPr>
            <a:xfrm>
              <a:off x="6411857" y="4426412"/>
              <a:ext cx="108033" cy="118378"/>
            </a:xfrm>
            <a:prstGeom prst="rect">
              <a:avLst/>
            </a:prstGeom>
          </xdr:spPr>
          <xdr:style>
            <a:lnRef idx="1">
              <a:schemeClr val="dk1"/>
            </a:lnRef>
            <a:fillRef idx="3">
              <a:schemeClr val="dk1"/>
            </a:fillRef>
            <a:effectRef idx="2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</xdr:grpSp>
      <xdr:sp macro="" textlink="">
        <xdr:nvSpPr>
          <xdr:cNvPr id="78" name="CaixaDeTexto 71"/>
          <xdr:cNvSpPr txBox="1"/>
        </xdr:nvSpPr>
        <xdr:spPr>
          <a:xfrm>
            <a:off x="6244062" y="4683759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79" name="CaixaDeTexto 73"/>
          <xdr:cNvSpPr txBox="1"/>
        </xdr:nvSpPr>
        <xdr:spPr>
          <a:xfrm>
            <a:off x="7330900" y="4795621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cxnSp macro="">
        <xdr:nvCxnSpPr>
          <xdr:cNvPr id="80" name="Conector de seta reta 79"/>
          <xdr:cNvCxnSpPr/>
        </xdr:nvCxnSpPr>
        <xdr:spPr>
          <a:xfrm flipH="1">
            <a:off x="1533895" y="2350319"/>
            <a:ext cx="11468" cy="233344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81" name="CaixaDeTexto 75"/>
          <xdr:cNvSpPr txBox="1"/>
        </xdr:nvSpPr>
        <xdr:spPr>
          <a:xfrm rot="16200000">
            <a:off x="597949" y="3295556"/>
            <a:ext cx="1494717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000"/>
              <a:t>Altura Total</a:t>
            </a:r>
          </a:p>
        </xdr:txBody>
      </xdr:sp>
    </xdr:grpSp>
    <xdr:clientData/>
  </xdr:twoCellAnchor>
  <xdr:twoCellAnchor>
    <xdr:from>
      <xdr:col>6</xdr:col>
      <xdr:colOff>1479496</xdr:colOff>
      <xdr:row>6</xdr:row>
      <xdr:rowOff>204428</xdr:rowOff>
    </xdr:from>
    <xdr:to>
      <xdr:col>9</xdr:col>
      <xdr:colOff>418138</xdr:colOff>
      <xdr:row>7</xdr:row>
      <xdr:rowOff>215634</xdr:rowOff>
    </xdr:to>
    <xdr:sp macro="" textlink="$E$41">
      <xdr:nvSpPr>
        <xdr:cNvPr id="88" name="CaixaDeTexto 87"/>
        <xdr:cNvSpPr txBox="1"/>
      </xdr:nvSpPr>
      <xdr:spPr>
        <a:xfrm>
          <a:off x="14623996" y="2381571"/>
          <a:ext cx="2217963" cy="392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94ABF4D-0D8F-48D3-87C5-D389FF321ED0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ALTURA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4</xdr:col>
      <xdr:colOff>585108</xdr:colOff>
      <xdr:row>5</xdr:row>
      <xdr:rowOff>136393</xdr:rowOff>
    </xdr:from>
    <xdr:to>
      <xdr:col>11</xdr:col>
      <xdr:colOff>421822</xdr:colOff>
      <xdr:row>6</xdr:row>
      <xdr:rowOff>256456</xdr:rowOff>
    </xdr:to>
    <xdr:sp macro="" textlink="$B$40">
      <xdr:nvSpPr>
        <xdr:cNvPr id="89" name="CaixaDeTexto 88"/>
        <xdr:cNvSpPr txBox="1"/>
      </xdr:nvSpPr>
      <xdr:spPr>
        <a:xfrm>
          <a:off x="9620251" y="2041393"/>
          <a:ext cx="8450035" cy="392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8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800">
            <a:ln>
              <a:noFill/>
            </a:ln>
          </a:endParaRPr>
        </a:p>
      </xdr:txBody>
    </xdr:sp>
    <xdr:clientData/>
  </xdr:twoCellAnchor>
  <xdr:twoCellAnchor>
    <xdr:from>
      <xdr:col>0</xdr:col>
      <xdr:colOff>13607</xdr:colOff>
      <xdr:row>16</xdr:row>
      <xdr:rowOff>27214</xdr:rowOff>
    </xdr:from>
    <xdr:to>
      <xdr:col>0</xdr:col>
      <xdr:colOff>2030008</xdr:colOff>
      <xdr:row>16</xdr:row>
      <xdr:rowOff>375992</xdr:rowOff>
    </xdr:to>
    <xdr:sp macro="" textlink="$A$62">
      <xdr:nvSpPr>
        <xdr:cNvPr id="91" name="CaixaDeTexto 90"/>
        <xdr:cNvSpPr txBox="1"/>
      </xdr:nvSpPr>
      <xdr:spPr>
        <a:xfrm>
          <a:off x="13607" y="6014357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1EF979C-CAF9-437C-8F17-46AFE7961F3B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17</xdr:row>
      <xdr:rowOff>21772</xdr:rowOff>
    </xdr:from>
    <xdr:to>
      <xdr:col>0</xdr:col>
      <xdr:colOff>2027287</xdr:colOff>
      <xdr:row>17</xdr:row>
      <xdr:rowOff>370550</xdr:rowOff>
    </xdr:to>
    <xdr:sp macro="" textlink="$A$63">
      <xdr:nvSpPr>
        <xdr:cNvPr id="92" name="CaixaDeTexto 91"/>
        <xdr:cNvSpPr txBox="1"/>
      </xdr:nvSpPr>
      <xdr:spPr>
        <a:xfrm>
          <a:off x="10886" y="63844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00455C1-30A9-4EAB-8A17-EC6DC26E057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3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18</xdr:row>
      <xdr:rowOff>21772</xdr:rowOff>
    </xdr:from>
    <xdr:to>
      <xdr:col>0</xdr:col>
      <xdr:colOff>2027287</xdr:colOff>
      <xdr:row>18</xdr:row>
      <xdr:rowOff>370550</xdr:rowOff>
    </xdr:to>
    <xdr:sp macro="" textlink="$A$64">
      <xdr:nvSpPr>
        <xdr:cNvPr id="93" name="CaixaDeTexto 92"/>
        <xdr:cNvSpPr txBox="1"/>
      </xdr:nvSpPr>
      <xdr:spPr>
        <a:xfrm>
          <a:off x="10886" y="67654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30AB14B-8E89-4214-80EA-C3FE9B04A0B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4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19</xdr:row>
      <xdr:rowOff>24492</xdr:rowOff>
    </xdr:from>
    <xdr:to>
      <xdr:col>2</xdr:col>
      <xdr:colOff>0</xdr:colOff>
      <xdr:row>19</xdr:row>
      <xdr:rowOff>373270</xdr:rowOff>
    </xdr:to>
    <xdr:sp macro="" textlink="$A$65">
      <xdr:nvSpPr>
        <xdr:cNvPr id="94" name="CaixaDeTexto 93"/>
        <xdr:cNvSpPr txBox="1"/>
      </xdr:nvSpPr>
      <xdr:spPr>
        <a:xfrm>
          <a:off x="10886" y="7149192"/>
          <a:ext cx="4082143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48EA0C1-BEC3-4D62-88F8-647426B5EDED}" type="TxLink">
            <a:rPr lang="en-US" sz="12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RECOMENDAMOS 100MM PARA FOLGA DE FECHADURAS</a:t>
          </a:fld>
          <a:endParaRPr lang="pt-BR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1862308</xdr:colOff>
      <xdr:row>11</xdr:row>
      <xdr:rowOff>149683</xdr:rowOff>
    </xdr:from>
    <xdr:to>
      <xdr:col>6</xdr:col>
      <xdr:colOff>1064929</xdr:colOff>
      <xdr:row>12</xdr:row>
      <xdr:rowOff>244933</xdr:rowOff>
    </xdr:to>
    <xdr:sp macro="" textlink="$C$44">
      <xdr:nvSpPr>
        <xdr:cNvPr id="95" name="CaixaDeTexto 94"/>
        <xdr:cNvSpPr txBox="1"/>
      </xdr:nvSpPr>
      <xdr:spPr>
        <a:xfrm>
          <a:off x="12929167" y="4150183"/>
          <a:ext cx="1250496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7181C10-D06C-4F8D-86B8-820214306E2A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1040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1871833</xdr:colOff>
      <xdr:row>11</xdr:row>
      <xdr:rowOff>149683</xdr:rowOff>
    </xdr:from>
    <xdr:to>
      <xdr:col>8</xdr:col>
      <xdr:colOff>452608</xdr:colOff>
      <xdr:row>12</xdr:row>
      <xdr:rowOff>244933</xdr:rowOff>
    </xdr:to>
    <xdr:sp macro="" textlink="$C$50">
      <xdr:nvSpPr>
        <xdr:cNvPr id="96" name="CaixaDeTexto 95"/>
        <xdr:cNvSpPr txBox="1"/>
      </xdr:nvSpPr>
      <xdr:spPr>
        <a:xfrm>
          <a:off x="14986567" y="4150183"/>
          <a:ext cx="1235869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1871833</xdr:colOff>
      <xdr:row>11</xdr:row>
      <xdr:rowOff>149683</xdr:rowOff>
    </xdr:from>
    <xdr:to>
      <xdr:col>5</xdr:col>
      <xdr:colOff>1064930</xdr:colOff>
      <xdr:row>12</xdr:row>
      <xdr:rowOff>244933</xdr:rowOff>
    </xdr:to>
    <xdr:sp macro="" textlink="$A$44">
      <xdr:nvSpPr>
        <xdr:cNvPr id="97" name="CaixaDeTexto 96"/>
        <xdr:cNvSpPr txBox="1"/>
      </xdr:nvSpPr>
      <xdr:spPr>
        <a:xfrm>
          <a:off x="10890817" y="4150183"/>
          <a:ext cx="1240972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73BBC70-196F-46BE-AAE3-836590A6A72E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1858055</xdr:colOff>
      <xdr:row>12</xdr:row>
      <xdr:rowOff>326575</xdr:rowOff>
    </xdr:from>
    <xdr:to>
      <xdr:col>6</xdr:col>
      <xdr:colOff>1060676</xdr:colOff>
      <xdr:row>14</xdr:row>
      <xdr:rowOff>40825</xdr:rowOff>
    </xdr:to>
    <xdr:sp macro="" textlink="$C$45">
      <xdr:nvSpPr>
        <xdr:cNvPr id="98" name="CaixaDeTexto 97"/>
        <xdr:cNvSpPr txBox="1"/>
      </xdr:nvSpPr>
      <xdr:spPr>
        <a:xfrm>
          <a:off x="12924914" y="4708075"/>
          <a:ext cx="1250496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DC3B281-346C-4658-A2E5-2FA795B7401A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1040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1867580</xdr:colOff>
      <xdr:row>12</xdr:row>
      <xdr:rowOff>326575</xdr:rowOff>
    </xdr:from>
    <xdr:to>
      <xdr:col>8</xdr:col>
      <xdr:colOff>448355</xdr:colOff>
      <xdr:row>14</xdr:row>
      <xdr:rowOff>40825</xdr:rowOff>
    </xdr:to>
    <xdr:sp macro="" textlink="$C$50">
      <xdr:nvSpPr>
        <xdr:cNvPr id="99" name="CaixaDeTexto 98"/>
        <xdr:cNvSpPr txBox="1"/>
      </xdr:nvSpPr>
      <xdr:spPr>
        <a:xfrm>
          <a:off x="14982314" y="4708075"/>
          <a:ext cx="1235869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1867580</xdr:colOff>
      <xdr:row>12</xdr:row>
      <xdr:rowOff>326575</xdr:rowOff>
    </xdr:from>
    <xdr:to>
      <xdr:col>5</xdr:col>
      <xdr:colOff>1060677</xdr:colOff>
      <xdr:row>14</xdr:row>
      <xdr:rowOff>40825</xdr:rowOff>
    </xdr:to>
    <xdr:sp macro="" textlink="$A$45">
      <xdr:nvSpPr>
        <xdr:cNvPr id="100" name="CaixaDeTexto 99"/>
        <xdr:cNvSpPr txBox="1"/>
      </xdr:nvSpPr>
      <xdr:spPr>
        <a:xfrm>
          <a:off x="10886564" y="4708075"/>
          <a:ext cx="1240972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067130-FDA2-49FD-9CB8-340D5634ECC2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3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1858056</xdr:colOff>
      <xdr:row>14</xdr:row>
      <xdr:rowOff>122467</xdr:rowOff>
    </xdr:from>
    <xdr:to>
      <xdr:col>6</xdr:col>
      <xdr:colOff>1060677</xdr:colOff>
      <xdr:row>15</xdr:row>
      <xdr:rowOff>217717</xdr:rowOff>
    </xdr:to>
    <xdr:sp macro="" textlink="$C$46">
      <xdr:nvSpPr>
        <xdr:cNvPr id="101" name="CaixaDeTexto 100"/>
        <xdr:cNvSpPr txBox="1"/>
      </xdr:nvSpPr>
      <xdr:spPr>
        <a:xfrm>
          <a:off x="12924915" y="5265967"/>
          <a:ext cx="1250496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7FB779B-C2E0-41B4-AE2E-018005422646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1040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1867581</xdr:colOff>
      <xdr:row>14</xdr:row>
      <xdr:rowOff>122467</xdr:rowOff>
    </xdr:from>
    <xdr:to>
      <xdr:col>8</xdr:col>
      <xdr:colOff>448356</xdr:colOff>
      <xdr:row>15</xdr:row>
      <xdr:rowOff>217717</xdr:rowOff>
    </xdr:to>
    <xdr:sp macro="" textlink="$C$50">
      <xdr:nvSpPr>
        <xdr:cNvPr id="102" name="CaixaDeTexto 101"/>
        <xdr:cNvSpPr txBox="1"/>
      </xdr:nvSpPr>
      <xdr:spPr>
        <a:xfrm>
          <a:off x="14982315" y="5265967"/>
          <a:ext cx="1235869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1867581</xdr:colOff>
      <xdr:row>14</xdr:row>
      <xdr:rowOff>122467</xdr:rowOff>
    </xdr:from>
    <xdr:to>
      <xdr:col>5</xdr:col>
      <xdr:colOff>1060678</xdr:colOff>
      <xdr:row>15</xdr:row>
      <xdr:rowOff>217717</xdr:rowOff>
    </xdr:to>
    <xdr:sp macro="" textlink="$A$46">
      <xdr:nvSpPr>
        <xdr:cNvPr id="103" name="CaixaDeTexto 102"/>
        <xdr:cNvSpPr txBox="1"/>
      </xdr:nvSpPr>
      <xdr:spPr>
        <a:xfrm>
          <a:off x="10886565" y="5265967"/>
          <a:ext cx="1240972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D1CE077-F0CD-4F28-AE2F-69EC6D11853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4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136071</xdr:colOff>
      <xdr:row>18</xdr:row>
      <xdr:rowOff>134712</xdr:rowOff>
    </xdr:from>
    <xdr:to>
      <xdr:col>4</xdr:col>
      <xdr:colOff>925287</xdr:colOff>
      <xdr:row>20</xdr:row>
      <xdr:rowOff>0</xdr:rowOff>
    </xdr:to>
    <xdr:sp macro="" textlink="$A$43">
      <xdr:nvSpPr>
        <xdr:cNvPr id="104" name="CaixaDeTexto 103"/>
        <xdr:cNvSpPr txBox="1"/>
      </xdr:nvSpPr>
      <xdr:spPr>
        <a:xfrm>
          <a:off x="9171214" y="6802212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0FC0824-A2F5-4B1F-8A75-644A7733B9E1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1730829</xdr:colOff>
      <xdr:row>18</xdr:row>
      <xdr:rowOff>110220</xdr:rowOff>
    </xdr:from>
    <xdr:to>
      <xdr:col>6</xdr:col>
      <xdr:colOff>465366</xdr:colOff>
      <xdr:row>19</xdr:row>
      <xdr:rowOff>356508</xdr:rowOff>
    </xdr:to>
    <xdr:sp macro="" textlink="$A$44">
      <xdr:nvSpPr>
        <xdr:cNvPr id="105" name="CaixaDeTexto 104"/>
        <xdr:cNvSpPr txBox="1"/>
      </xdr:nvSpPr>
      <xdr:spPr>
        <a:xfrm>
          <a:off x="12820650" y="6777720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707924C-148D-46B6-BD9E-F1B0790593FE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1189265</xdr:colOff>
      <xdr:row>18</xdr:row>
      <xdr:rowOff>112942</xdr:rowOff>
    </xdr:from>
    <xdr:to>
      <xdr:col>6</xdr:col>
      <xdr:colOff>1978481</xdr:colOff>
      <xdr:row>19</xdr:row>
      <xdr:rowOff>359230</xdr:rowOff>
    </xdr:to>
    <xdr:sp macro="" textlink="$A$45">
      <xdr:nvSpPr>
        <xdr:cNvPr id="106" name="CaixaDeTexto 105"/>
        <xdr:cNvSpPr txBox="1"/>
      </xdr:nvSpPr>
      <xdr:spPr>
        <a:xfrm>
          <a:off x="14333765" y="6780442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A27990A-7F69-45EC-96CC-09CD24093F9F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3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280308</xdr:colOff>
      <xdr:row>18</xdr:row>
      <xdr:rowOff>102057</xdr:rowOff>
    </xdr:from>
    <xdr:to>
      <xdr:col>12</xdr:col>
      <xdr:colOff>457202</xdr:colOff>
      <xdr:row>19</xdr:row>
      <xdr:rowOff>348345</xdr:rowOff>
    </xdr:to>
    <xdr:sp macro="" textlink="$A$46">
      <xdr:nvSpPr>
        <xdr:cNvPr id="107" name="CaixaDeTexto 106"/>
        <xdr:cNvSpPr txBox="1"/>
      </xdr:nvSpPr>
      <xdr:spPr>
        <a:xfrm>
          <a:off x="17928772" y="6769557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5D6D15-978A-42C6-BD8D-392FBE8A1FFD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4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1815124</xdr:colOff>
      <xdr:row>4</xdr:row>
      <xdr:rowOff>301770</xdr:rowOff>
    </xdr:to>
    <xdr:pic>
      <xdr:nvPicPr>
        <xdr:cNvPr id="90" name="Imagem 8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37218</xdr:colOff>
      <xdr:row>1</xdr:row>
      <xdr:rowOff>83965</xdr:rowOff>
    </xdr:from>
    <xdr:to>
      <xdr:col>9</xdr:col>
      <xdr:colOff>314966</xdr:colOff>
      <xdr:row>4</xdr:row>
      <xdr:rowOff>143996</xdr:rowOff>
    </xdr:to>
    <xdr:sp macro="" textlink="">
      <xdr:nvSpPr>
        <xdr:cNvPr id="108" name="CaixaDeTexto 107"/>
        <xdr:cNvSpPr txBox="1"/>
      </xdr:nvSpPr>
      <xdr:spPr>
        <a:xfrm>
          <a:off x="2091897" y="464965"/>
          <a:ext cx="14646890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1792942</xdr:colOff>
      <xdr:row>5</xdr:row>
      <xdr:rowOff>11207</xdr:rowOff>
    </xdr:from>
    <xdr:to>
      <xdr:col>7</xdr:col>
      <xdr:colOff>537882</xdr:colOff>
      <xdr:row>6</xdr:row>
      <xdr:rowOff>11205</xdr:rowOff>
    </xdr:to>
    <xdr:sp macro="" textlink="$B$40">
      <xdr:nvSpPr>
        <xdr:cNvPr id="44" name="CaixaDeTexto 43"/>
        <xdr:cNvSpPr txBox="1"/>
      </xdr:nvSpPr>
      <xdr:spPr>
        <a:xfrm>
          <a:off x="7944971" y="1916207"/>
          <a:ext cx="7776882" cy="2689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4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400">
            <a:ln>
              <a:noFill/>
            </a:ln>
          </a:endParaRPr>
        </a:p>
      </xdr:txBody>
    </xdr:sp>
    <xdr:clientData/>
  </xdr:twoCellAnchor>
  <xdr:oneCellAnchor>
    <xdr:from>
      <xdr:col>11</xdr:col>
      <xdr:colOff>209550</xdr:colOff>
      <xdr:row>11</xdr:row>
      <xdr:rowOff>352425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7811750" y="442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5</xdr:col>
      <xdr:colOff>457200</xdr:colOff>
      <xdr:row>7</xdr:row>
      <xdr:rowOff>97523</xdr:rowOff>
    </xdr:from>
    <xdr:to>
      <xdr:col>5</xdr:col>
      <xdr:colOff>1704975</xdr:colOff>
      <xdr:row>8</xdr:row>
      <xdr:rowOff>317118</xdr:rowOff>
    </xdr:to>
    <xdr:sp macro="" textlink="$C$42">
      <xdr:nvSpPr>
        <xdr:cNvPr id="4" name="CaixaDeTexto 3"/>
        <xdr:cNvSpPr txBox="1"/>
      </xdr:nvSpPr>
      <xdr:spPr>
        <a:xfrm>
          <a:off x="11525250" y="2650223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C8DC96-FFDD-45F1-AB4E-57AAC2DE8AE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728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457200</xdr:colOff>
      <xdr:row>7</xdr:row>
      <xdr:rowOff>97523</xdr:rowOff>
    </xdr:from>
    <xdr:to>
      <xdr:col>6</xdr:col>
      <xdr:colOff>1704975</xdr:colOff>
      <xdr:row>8</xdr:row>
      <xdr:rowOff>317118</xdr:rowOff>
    </xdr:to>
    <xdr:sp macro="" textlink="$C$47">
      <xdr:nvSpPr>
        <xdr:cNvPr id="5" name="CaixaDeTexto 4"/>
        <xdr:cNvSpPr txBox="1"/>
      </xdr:nvSpPr>
      <xdr:spPr>
        <a:xfrm>
          <a:off x="13573125" y="2650223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878EED6-2DAD-4432-94E2-27887D13127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457200</xdr:colOff>
      <xdr:row>7</xdr:row>
      <xdr:rowOff>97523</xdr:rowOff>
    </xdr:from>
    <xdr:to>
      <xdr:col>4</xdr:col>
      <xdr:colOff>1704975</xdr:colOff>
      <xdr:row>8</xdr:row>
      <xdr:rowOff>317118</xdr:rowOff>
    </xdr:to>
    <xdr:sp macro="" textlink="$A$51">
      <xdr:nvSpPr>
        <xdr:cNvPr id="6" name="CaixaDeTexto 5"/>
        <xdr:cNvSpPr txBox="1"/>
      </xdr:nvSpPr>
      <xdr:spPr>
        <a:xfrm>
          <a:off x="9477375" y="2650223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9E94E05-63A1-4160-8813-ACAC9C266D5D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457200</xdr:colOff>
      <xdr:row>9</xdr:row>
      <xdr:rowOff>190371</xdr:rowOff>
    </xdr:from>
    <xdr:to>
      <xdr:col>5</xdr:col>
      <xdr:colOff>1704975</xdr:colOff>
      <xdr:row>11</xdr:row>
      <xdr:rowOff>28966</xdr:rowOff>
    </xdr:to>
    <xdr:sp macro="" textlink="$C$43">
      <xdr:nvSpPr>
        <xdr:cNvPr id="7" name="CaixaDeTexto 6"/>
        <xdr:cNvSpPr txBox="1"/>
      </xdr:nvSpPr>
      <xdr:spPr>
        <a:xfrm>
          <a:off x="11525250" y="350507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3B7008-A7F4-4572-A220-B8F753505348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747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457200</xdr:colOff>
      <xdr:row>9</xdr:row>
      <xdr:rowOff>190371</xdr:rowOff>
    </xdr:from>
    <xdr:to>
      <xdr:col>6</xdr:col>
      <xdr:colOff>1704975</xdr:colOff>
      <xdr:row>11</xdr:row>
      <xdr:rowOff>28966</xdr:rowOff>
    </xdr:to>
    <xdr:sp macro="" textlink="$C$48">
      <xdr:nvSpPr>
        <xdr:cNvPr id="8" name="CaixaDeTexto 7"/>
        <xdr:cNvSpPr txBox="1"/>
      </xdr:nvSpPr>
      <xdr:spPr>
        <a:xfrm>
          <a:off x="13573125" y="350507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457200</xdr:colOff>
      <xdr:row>9</xdr:row>
      <xdr:rowOff>190371</xdr:rowOff>
    </xdr:from>
    <xdr:to>
      <xdr:col>4</xdr:col>
      <xdr:colOff>1704975</xdr:colOff>
      <xdr:row>11</xdr:row>
      <xdr:rowOff>28966</xdr:rowOff>
    </xdr:to>
    <xdr:sp macro="" textlink="$A$59">
      <xdr:nvSpPr>
        <xdr:cNvPr id="9" name="CaixaDeTexto 8"/>
        <xdr:cNvSpPr txBox="1"/>
      </xdr:nvSpPr>
      <xdr:spPr>
        <a:xfrm>
          <a:off x="9477375" y="350507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66E6AE9-5905-49E3-BE2E-74D7C5CDEEC6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0</xdr:col>
      <xdr:colOff>92448</xdr:colOff>
      <xdr:row>0</xdr:row>
      <xdr:rowOff>46504</xdr:rowOff>
    </xdr:from>
    <xdr:to>
      <xdr:col>0</xdr:col>
      <xdr:colOff>1907572</xdr:colOff>
      <xdr:row>4</xdr:row>
      <xdr:rowOff>348274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8" y="46504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133669</xdr:colOff>
      <xdr:row>1</xdr:row>
      <xdr:rowOff>130469</xdr:rowOff>
    </xdr:from>
    <xdr:to>
      <xdr:col>9</xdr:col>
      <xdr:colOff>437029</xdr:colOff>
      <xdr:row>4</xdr:row>
      <xdr:rowOff>190500</xdr:rowOff>
    </xdr:to>
    <xdr:sp macro="" textlink="">
      <xdr:nvSpPr>
        <xdr:cNvPr id="11" name="CaixaDeTexto 10"/>
        <xdr:cNvSpPr txBox="1"/>
      </xdr:nvSpPr>
      <xdr:spPr>
        <a:xfrm>
          <a:off x="2184345" y="511469"/>
          <a:ext cx="14646890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  <xdr:twoCellAnchor>
    <xdr:from>
      <xdr:col>2</xdr:col>
      <xdr:colOff>940084</xdr:colOff>
      <xdr:row>14</xdr:row>
      <xdr:rowOff>46804</xdr:rowOff>
    </xdr:from>
    <xdr:to>
      <xdr:col>3</xdr:col>
      <xdr:colOff>2503714</xdr:colOff>
      <xdr:row>19</xdr:row>
      <xdr:rowOff>190500</xdr:rowOff>
    </xdr:to>
    <xdr:sp macro="" textlink="$C$59">
      <xdr:nvSpPr>
        <xdr:cNvPr id="12" name="Texto explicativo em elipse 11"/>
        <xdr:cNvSpPr/>
      </xdr:nvSpPr>
      <xdr:spPr>
        <a:xfrm>
          <a:off x="5049441" y="5271947"/>
          <a:ext cx="3618309" cy="2048696"/>
        </a:xfrm>
        <a:prstGeom prst="wedgeEllipseCallout">
          <a:avLst>
            <a:gd name="adj1" fmla="val -77801"/>
            <a:gd name="adj2" fmla="val -2705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B1F467B7-8E57-4368-A689-F53CD8941C88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Esta é a medida à mais para as portas com perfil    P-470 (fechadura embutida).        Não editável!</a:t>
          </a:fld>
          <a:endParaRPr lang="pt-BR" sz="1600" b="1"/>
        </a:p>
      </xdr:txBody>
    </xdr:sp>
    <xdr:clientData/>
  </xdr:twoCellAnchor>
  <xdr:twoCellAnchor>
    <xdr:from>
      <xdr:col>1</xdr:col>
      <xdr:colOff>20484</xdr:colOff>
      <xdr:row>6</xdr:row>
      <xdr:rowOff>17569</xdr:rowOff>
    </xdr:from>
    <xdr:to>
      <xdr:col>1</xdr:col>
      <xdr:colOff>2036885</xdr:colOff>
      <xdr:row>6</xdr:row>
      <xdr:rowOff>366347</xdr:rowOff>
    </xdr:to>
    <xdr:sp macro="" textlink="$B$50">
      <xdr:nvSpPr>
        <xdr:cNvPr id="30" name="CaixaDeTexto 29"/>
        <xdr:cNvSpPr txBox="1"/>
      </xdr:nvSpPr>
      <xdr:spPr>
        <a:xfrm>
          <a:off x="2068359" y="218926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DB2A06-CF8F-4464-8693-DE1C94BB71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Peças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10</xdr:row>
      <xdr:rowOff>17859</xdr:rowOff>
    </xdr:from>
    <xdr:to>
      <xdr:col>1</xdr:col>
      <xdr:colOff>2034260</xdr:colOff>
      <xdr:row>10</xdr:row>
      <xdr:rowOff>366637</xdr:rowOff>
    </xdr:to>
    <xdr:sp macro="" textlink="$B$54">
      <xdr:nvSpPr>
        <xdr:cNvPr id="31" name="CaixaDeTexto 30"/>
        <xdr:cNvSpPr txBox="1"/>
      </xdr:nvSpPr>
      <xdr:spPr>
        <a:xfrm>
          <a:off x="2065734" y="3713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14</xdr:row>
      <xdr:rowOff>17859</xdr:rowOff>
    </xdr:from>
    <xdr:to>
      <xdr:col>1</xdr:col>
      <xdr:colOff>2034260</xdr:colOff>
      <xdr:row>14</xdr:row>
      <xdr:rowOff>366637</xdr:rowOff>
    </xdr:to>
    <xdr:sp macro="" textlink="$B$58">
      <xdr:nvSpPr>
        <xdr:cNvPr id="32" name="CaixaDeTexto 31"/>
        <xdr:cNvSpPr txBox="1"/>
      </xdr:nvSpPr>
      <xdr:spPr>
        <a:xfrm>
          <a:off x="2065734" y="5238750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8</xdr:row>
      <xdr:rowOff>17859</xdr:rowOff>
    </xdr:from>
    <xdr:to>
      <xdr:col>1</xdr:col>
      <xdr:colOff>2034260</xdr:colOff>
      <xdr:row>8</xdr:row>
      <xdr:rowOff>366637</xdr:rowOff>
    </xdr:to>
    <xdr:sp macro="" textlink="$B$52">
      <xdr:nvSpPr>
        <xdr:cNvPr id="33" name="CaixaDeTexto 32"/>
        <xdr:cNvSpPr txBox="1"/>
      </xdr:nvSpPr>
      <xdr:spPr>
        <a:xfrm>
          <a:off x="2065734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1685438</xdr:colOff>
      <xdr:row>8</xdr:row>
      <xdr:rowOff>322428</xdr:rowOff>
    </xdr:from>
    <xdr:to>
      <xdr:col>3</xdr:col>
      <xdr:colOff>2280046</xdr:colOff>
      <xdr:row>12</xdr:row>
      <xdr:rowOff>379579</xdr:rowOff>
    </xdr:to>
    <xdr:sp macro="" textlink="$C$52">
      <xdr:nvSpPr>
        <xdr:cNvPr id="34" name="Texto explicativo em elipse 33"/>
        <xdr:cNvSpPr/>
      </xdr:nvSpPr>
      <xdr:spPr>
        <a:xfrm>
          <a:off x="5781188" y="3256128"/>
          <a:ext cx="2642483" cy="1581151"/>
        </a:xfrm>
        <a:prstGeom prst="wedgeEllipseCallout">
          <a:avLst>
            <a:gd name="adj1" fmla="val -132778"/>
            <a:gd name="adj2" fmla="val -56789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temos PORTAS nas duas laterais! (Número não editável)</a:t>
          </a:fld>
          <a:endParaRPr lang="pt-BR" sz="1400" b="1"/>
        </a:p>
      </xdr:txBody>
    </xdr:sp>
    <xdr:clientData/>
  </xdr:twoCellAnchor>
  <xdr:twoCellAnchor>
    <xdr:from>
      <xdr:col>0</xdr:col>
      <xdr:colOff>11906</xdr:colOff>
      <xdr:row>6</xdr:row>
      <xdr:rowOff>17859</xdr:rowOff>
    </xdr:from>
    <xdr:to>
      <xdr:col>0</xdr:col>
      <xdr:colOff>2028307</xdr:colOff>
      <xdr:row>6</xdr:row>
      <xdr:rowOff>366637</xdr:rowOff>
    </xdr:to>
    <xdr:sp macro="" textlink="$A$50">
      <xdr:nvSpPr>
        <xdr:cNvPr id="35" name="CaixaDeTexto 34"/>
        <xdr:cNvSpPr txBox="1"/>
      </xdr:nvSpPr>
      <xdr:spPr>
        <a:xfrm>
          <a:off x="11906" y="2189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7</xdr:row>
      <xdr:rowOff>17859</xdr:rowOff>
    </xdr:from>
    <xdr:to>
      <xdr:col>0</xdr:col>
      <xdr:colOff>2028307</xdr:colOff>
      <xdr:row>7</xdr:row>
      <xdr:rowOff>366637</xdr:rowOff>
    </xdr:to>
    <xdr:sp macro="" textlink="$A$51">
      <xdr:nvSpPr>
        <xdr:cNvPr id="36" name="CaixaDeTexto 35"/>
        <xdr:cNvSpPr txBox="1"/>
      </xdr:nvSpPr>
      <xdr:spPr>
        <a:xfrm>
          <a:off x="11906" y="2570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8</xdr:row>
      <xdr:rowOff>17859</xdr:rowOff>
    </xdr:from>
    <xdr:to>
      <xdr:col>0</xdr:col>
      <xdr:colOff>2028307</xdr:colOff>
      <xdr:row>8</xdr:row>
      <xdr:rowOff>366637</xdr:rowOff>
    </xdr:to>
    <xdr:sp macro="" textlink="$A$52">
      <xdr:nvSpPr>
        <xdr:cNvPr id="37" name="CaixaDeTexto 36"/>
        <xdr:cNvSpPr txBox="1"/>
      </xdr:nvSpPr>
      <xdr:spPr>
        <a:xfrm>
          <a:off x="11906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10</xdr:row>
      <xdr:rowOff>11906</xdr:rowOff>
    </xdr:from>
    <xdr:to>
      <xdr:col>0</xdr:col>
      <xdr:colOff>2028307</xdr:colOff>
      <xdr:row>10</xdr:row>
      <xdr:rowOff>360684</xdr:rowOff>
    </xdr:to>
    <xdr:sp macro="" textlink="$A$54">
      <xdr:nvSpPr>
        <xdr:cNvPr id="38" name="CaixaDeTexto 37"/>
        <xdr:cNvSpPr txBox="1"/>
      </xdr:nvSpPr>
      <xdr:spPr>
        <a:xfrm>
          <a:off x="11906" y="37076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11906</xdr:rowOff>
    </xdr:from>
    <xdr:to>
      <xdr:col>0</xdr:col>
      <xdr:colOff>2028307</xdr:colOff>
      <xdr:row>11</xdr:row>
      <xdr:rowOff>360684</xdr:rowOff>
    </xdr:to>
    <xdr:sp macro="" textlink="$A$55">
      <xdr:nvSpPr>
        <xdr:cNvPr id="39" name="CaixaDeTexto 38"/>
        <xdr:cNvSpPr txBox="1"/>
      </xdr:nvSpPr>
      <xdr:spPr>
        <a:xfrm>
          <a:off x="11906" y="40886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12</xdr:row>
      <xdr:rowOff>17860</xdr:rowOff>
    </xdr:from>
    <xdr:to>
      <xdr:col>0</xdr:col>
      <xdr:colOff>2028307</xdr:colOff>
      <xdr:row>12</xdr:row>
      <xdr:rowOff>366638</xdr:rowOff>
    </xdr:to>
    <xdr:sp macro="" textlink="$A$56">
      <xdr:nvSpPr>
        <xdr:cNvPr id="40" name="CaixaDeTexto 39"/>
        <xdr:cNvSpPr txBox="1"/>
      </xdr:nvSpPr>
      <xdr:spPr>
        <a:xfrm>
          <a:off x="11906" y="4475560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17859</xdr:rowOff>
    </xdr:from>
    <xdr:to>
      <xdr:col>0</xdr:col>
      <xdr:colOff>2028307</xdr:colOff>
      <xdr:row>14</xdr:row>
      <xdr:rowOff>366637</xdr:rowOff>
    </xdr:to>
    <xdr:sp macro="" textlink="$A$58">
      <xdr:nvSpPr>
        <xdr:cNvPr id="41" name="CaixaDeTexto 40"/>
        <xdr:cNvSpPr txBox="1"/>
      </xdr:nvSpPr>
      <xdr:spPr>
        <a:xfrm>
          <a:off x="11906" y="5237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15</xdr:row>
      <xdr:rowOff>23812</xdr:rowOff>
    </xdr:from>
    <xdr:to>
      <xdr:col>0</xdr:col>
      <xdr:colOff>2028307</xdr:colOff>
      <xdr:row>15</xdr:row>
      <xdr:rowOff>372590</xdr:rowOff>
    </xdr:to>
    <xdr:sp macro="" textlink="$A$59">
      <xdr:nvSpPr>
        <xdr:cNvPr id="42" name="CaixaDeTexto 41"/>
        <xdr:cNvSpPr txBox="1"/>
      </xdr:nvSpPr>
      <xdr:spPr>
        <a:xfrm>
          <a:off x="11906" y="562451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1344706</xdr:colOff>
      <xdr:row>4</xdr:row>
      <xdr:rowOff>324971</xdr:rowOff>
    </xdr:from>
    <xdr:to>
      <xdr:col>3</xdr:col>
      <xdr:colOff>2375648</xdr:colOff>
      <xdr:row>8</xdr:row>
      <xdr:rowOff>182096</xdr:rowOff>
    </xdr:to>
    <xdr:sp macro="" textlink="$C$51">
      <xdr:nvSpPr>
        <xdr:cNvPr id="43" name="Texto explicativo em elipse 42"/>
        <xdr:cNvSpPr/>
      </xdr:nvSpPr>
      <xdr:spPr>
        <a:xfrm>
          <a:off x="5440456" y="1848971"/>
          <a:ext cx="3078817" cy="1266825"/>
        </a:xfrm>
        <a:prstGeom prst="wedgeEllipseCallout">
          <a:avLst>
            <a:gd name="adj1" fmla="val -110304"/>
            <a:gd name="adj2" fmla="val 24293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0</xdr:col>
      <xdr:colOff>9292</xdr:colOff>
      <xdr:row>16</xdr:row>
      <xdr:rowOff>18584</xdr:rowOff>
    </xdr:from>
    <xdr:to>
      <xdr:col>0</xdr:col>
      <xdr:colOff>2025693</xdr:colOff>
      <xdr:row>16</xdr:row>
      <xdr:rowOff>367362</xdr:rowOff>
    </xdr:to>
    <xdr:sp macro="" textlink="$A$60">
      <xdr:nvSpPr>
        <xdr:cNvPr id="45" name="CaixaDeTexto 44"/>
        <xdr:cNvSpPr txBox="1"/>
      </xdr:nvSpPr>
      <xdr:spPr>
        <a:xfrm>
          <a:off x="9292" y="600028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F10B967-D9CC-4281-8D29-750D0C6B657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10887</xdr:colOff>
      <xdr:row>17</xdr:row>
      <xdr:rowOff>16329</xdr:rowOff>
    </xdr:from>
    <xdr:to>
      <xdr:col>1</xdr:col>
      <xdr:colOff>2041073</xdr:colOff>
      <xdr:row>17</xdr:row>
      <xdr:rowOff>365107</xdr:rowOff>
    </xdr:to>
    <xdr:sp macro="" textlink="$A$61">
      <xdr:nvSpPr>
        <xdr:cNvPr id="46" name="CaixaDeTexto 45"/>
        <xdr:cNvSpPr txBox="1"/>
      </xdr:nvSpPr>
      <xdr:spPr>
        <a:xfrm>
          <a:off x="10887" y="6379029"/>
          <a:ext cx="4078061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6F3DD62-6B81-46A1-8053-26D52423F814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RECOMENDAMOS 100MM PARA FOLGA DE FECHADURAS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458250</xdr:colOff>
      <xdr:row>11</xdr:row>
      <xdr:rowOff>134191</xdr:rowOff>
    </xdr:from>
    <xdr:to>
      <xdr:col>5</xdr:col>
      <xdr:colOff>1706025</xdr:colOff>
      <xdr:row>12</xdr:row>
      <xdr:rowOff>353786</xdr:rowOff>
    </xdr:to>
    <xdr:sp macro="" textlink="$C$44">
      <xdr:nvSpPr>
        <xdr:cNvPr id="47" name="CaixaDeTexto 46"/>
        <xdr:cNvSpPr txBox="1"/>
      </xdr:nvSpPr>
      <xdr:spPr>
        <a:xfrm>
          <a:off x="11526300" y="421089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4E77BDB-2AC5-4D74-BA28-B1708B4D0C00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747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458250</xdr:colOff>
      <xdr:row>11</xdr:row>
      <xdr:rowOff>134191</xdr:rowOff>
    </xdr:from>
    <xdr:to>
      <xdr:col>6</xdr:col>
      <xdr:colOff>1706025</xdr:colOff>
      <xdr:row>12</xdr:row>
      <xdr:rowOff>353786</xdr:rowOff>
    </xdr:to>
    <xdr:sp macro="" textlink="$C$48">
      <xdr:nvSpPr>
        <xdr:cNvPr id="48" name="CaixaDeTexto 47"/>
        <xdr:cNvSpPr txBox="1"/>
      </xdr:nvSpPr>
      <xdr:spPr>
        <a:xfrm>
          <a:off x="13574175" y="421089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458250</xdr:colOff>
      <xdr:row>11</xdr:row>
      <xdr:rowOff>134191</xdr:rowOff>
    </xdr:from>
    <xdr:to>
      <xdr:col>4</xdr:col>
      <xdr:colOff>1706025</xdr:colOff>
      <xdr:row>12</xdr:row>
      <xdr:rowOff>353786</xdr:rowOff>
    </xdr:to>
    <xdr:sp macro="" textlink="$A$60">
      <xdr:nvSpPr>
        <xdr:cNvPr id="49" name="CaixaDeTexto 48"/>
        <xdr:cNvSpPr txBox="1"/>
      </xdr:nvSpPr>
      <xdr:spPr>
        <a:xfrm>
          <a:off x="9478425" y="4210891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3814404-8015-496C-99AB-02D3A95391F4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15</xdr:row>
      <xdr:rowOff>5953</xdr:rowOff>
    </xdr:from>
    <xdr:to>
      <xdr:col>1</xdr:col>
      <xdr:colOff>2034260</xdr:colOff>
      <xdr:row>15</xdr:row>
      <xdr:rowOff>354731</xdr:rowOff>
    </xdr:to>
    <xdr:sp macro="" textlink="$B$59">
      <xdr:nvSpPr>
        <xdr:cNvPr id="52" name="CaixaDeTexto 51"/>
        <xdr:cNvSpPr txBox="1"/>
      </xdr:nvSpPr>
      <xdr:spPr>
        <a:xfrm>
          <a:off x="2068535" y="560889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74F18F-705D-4F3F-921F-CCE13E55987E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4</xdr:col>
      <xdr:colOff>397809</xdr:colOff>
      <xdr:row>15</xdr:row>
      <xdr:rowOff>252276</xdr:rowOff>
    </xdr:from>
    <xdr:to>
      <xdr:col>6</xdr:col>
      <xdr:colOff>1914895</xdr:colOff>
      <xdr:row>20</xdr:row>
      <xdr:rowOff>373784</xdr:rowOff>
    </xdr:to>
    <xdr:pic>
      <xdr:nvPicPr>
        <xdr:cNvPr id="54" name="Imagem 5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 t="19157" r="1577" b="19282"/>
        <a:stretch/>
      </xdr:blipFill>
      <xdr:spPr>
        <a:xfrm>
          <a:off x="9432952" y="5858419"/>
          <a:ext cx="5626443" cy="2026508"/>
        </a:xfrm>
        <a:prstGeom prst="rect">
          <a:avLst/>
        </a:prstGeom>
      </xdr:spPr>
    </xdr:pic>
    <xdr:clientData/>
  </xdr:twoCellAnchor>
  <xdr:twoCellAnchor>
    <xdr:from>
      <xdr:col>5</xdr:col>
      <xdr:colOff>559110</xdr:colOff>
      <xdr:row>14</xdr:row>
      <xdr:rowOff>33285</xdr:rowOff>
    </xdr:from>
    <xdr:to>
      <xdr:col>5</xdr:col>
      <xdr:colOff>1531175</xdr:colOff>
      <xdr:row>15</xdr:row>
      <xdr:rowOff>21617</xdr:rowOff>
    </xdr:to>
    <xdr:sp macro="" textlink="">
      <xdr:nvSpPr>
        <xdr:cNvPr id="56" name="CaixaDeTexto 6"/>
        <xdr:cNvSpPr txBox="1"/>
      </xdr:nvSpPr>
      <xdr:spPr>
        <a:xfrm>
          <a:off x="11648931" y="5258428"/>
          <a:ext cx="97206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/>
            <a:t>PAINÉIS</a:t>
          </a:r>
        </a:p>
      </xdr:txBody>
    </xdr:sp>
    <xdr:clientData/>
  </xdr:twoCellAnchor>
  <xdr:twoCellAnchor>
    <xdr:from>
      <xdr:col>5</xdr:col>
      <xdr:colOff>33778</xdr:colOff>
      <xdr:row>14</xdr:row>
      <xdr:rowOff>217951</xdr:rowOff>
    </xdr:from>
    <xdr:to>
      <xdr:col>5</xdr:col>
      <xdr:colOff>559110</xdr:colOff>
      <xdr:row>15</xdr:row>
      <xdr:rowOff>200961</xdr:rowOff>
    </xdr:to>
    <xdr:cxnSp macro="">
      <xdr:nvCxnSpPr>
        <xdr:cNvPr id="60" name="Conector angulado 59"/>
        <xdr:cNvCxnSpPr>
          <a:endCxn id="56" idx="1"/>
        </xdr:cNvCxnSpPr>
      </xdr:nvCxnSpPr>
      <xdr:spPr>
        <a:xfrm flipV="1">
          <a:off x="11123599" y="5443094"/>
          <a:ext cx="525332" cy="364010"/>
        </a:xfrm>
        <a:prstGeom prst="bentConnector3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1481749</xdr:colOff>
      <xdr:row>14</xdr:row>
      <xdr:rowOff>224473</xdr:rowOff>
    </xdr:from>
    <xdr:to>
      <xdr:col>5</xdr:col>
      <xdr:colOff>2007081</xdr:colOff>
      <xdr:row>15</xdr:row>
      <xdr:rowOff>207483</xdr:rowOff>
    </xdr:to>
    <xdr:cxnSp macro="">
      <xdr:nvCxnSpPr>
        <xdr:cNvPr id="61" name="Conector angulado 60"/>
        <xdr:cNvCxnSpPr/>
      </xdr:nvCxnSpPr>
      <xdr:spPr>
        <a:xfrm>
          <a:off x="12571570" y="5449616"/>
          <a:ext cx="525332" cy="364010"/>
        </a:xfrm>
        <a:prstGeom prst="bentConnector3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428446</xdr:colOff>
      <xdr:row>21</xdr:row>
      <xdr:rowOff>6877</xdr:rowOff>
    </xdr:from>
    <xdr:to>
      <xdr:col>4</xdr:col>
      <xdr:colOff>428831</xdr:colOff>
      <xdr:row>22</xdr:row>
      <xdr:rowOff>216235</xdr:rowOff>
    </xdr:to>
    <xdr:cxnSp macro="">
      <xdr:nvCxnSpPr>
        <xdr:cNvPr id="63" name="Conector reto 62"/>
        <xdr:cNvCxnSpPr/>
      </xdr:nvCxnSpPr>
      <xdr:spPr>
        <a:xfrm flipH="1">
          <a:off x="9463589" y="7899020"/>
          <a:ext cx="385" cy="59035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1877049</xdr:colOff>
      <xdr:row>21</xdr:row>
      <xdr:rowOff>2405</xdr:rowOff>
    </xdr:from>
    <xdr:to>
      <xdr:col>6</xdr:col>
      <xdr:colOff>1877434</xdr:colOff>
      <xdr:row>22</xdr:row>
      <xdr:rowOff>211763</xdr:rowOff>
    </xdr:to>
    <xdr:cxnSp macro="">
      <xdr:nvCxnSpPr>
        <xdr:cNvPr id="65" name="Conector reto 64"/>
        <xdr:cNvCxnSpPr/>
      </xdr:nvCxnSpPr>
      <xdr:spPr>
        <a:xfrm>
          <a:off x="15021549" y="7894548"/>
          <a:ext cx="385" cy="59035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428445</xdr:colOff>
      <xdr:row>22</xdr:row>
      <xdr:rowOff>125748</xdr:rowOff>
    </xdr:from>
    <xdr:to>
      <xdr:col>6</xdr:col>
      <xdr:colOff>1877049</xdr:colOff>
      <xdr:row>22</xdr:row>
      <xdr:rowOff>130510</xdr:rowOff>
    </xdr:to>
    <xdr:cxnSp macro="">
      <xdr:nvCxnSpPr>
        <xdr:cNvPr id="66" name="Conector de seta reta 65"/>
        <xdr:cNvCxnSpPr/>
      </xdr:nvCxnSpPr>
      <xdr:spPr>
        <a:xfrm>
          <a:off x="9463588" y="8398891"/>
          <a:ext cx="5557961" cy="476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285314</xdr:colOff>
      <xdr:row>15</xdr:row>
      <xdr:rowOff>296361</xdr:rowOff>
    </xdr:from>
    <xdr:to>
      <xdr:col>4</xdr:col>
      <xdr:colOff>294839</xdr:colOff>
      <xdr:row>20</xdr:row>
      <xdr:rowOff>329699</xdr:rowOff>
    </xdr:to>
    <xdr:cxnSp macro="">
      <xdr:nvCxnSpPr>
        <xdr:cNvPr id="67" name="Conector de seta reta 66"/>
        <xdr:cNvCxnSpPr/>
      </xdr:nvCxnSpPr>
      <xdr:spPr>
        <a:xfrm flipH="1">
          <a:off x="9320457" y="5902504"/>
          <a:ext cx="9525" cy="1938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553894</xdr:colOff>
      <xdr:row>21</xdr:row>
      <xdr:rowOff>140617</xdr:rowOff>
    </xdr:from>
    <xdr:to>
      <xdr:col>6</xdr:col>
      <xdr:colOff>8283</xdr:colOff>
      <xdr:row>22</xdr:row>
      <xdr:rowOff>133758</xdr:rowOff>
    </xdr:to>
    <xdr:sp macro="" textlink="">
      <xdr:nvSpPr>
        <xdr:cNvPr id="68" name="CaixaDeTexto 30"/>
        <xdr:cNvSpPr txBox="1"/>
      </xdr:nvSpPr>
      <xdr:spPr>
        <a:xfrm>
          <a:off x="11611177" y="8025660"/>
          <a:ext cx="1500193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800"/>
            <a:t>Largura Total  </a:t>
          </a:r>
        </a:p>
      </xdr:txBody>
    </xdr:sp>
    <xdr:clientData/>
  </xdr:twoCellAnchor>
  <xdr:twoCellAnchor>
    <xdr:from>
      <xdr:col>3</xdr:col>
      <xdr:colOff>2824318</xdr:colOff>
      <xdr:row>16</xdr:row>
      <xdr:rowOff>198782</xdr:rowOff>
    </xdr:from>
    <xdr:to>
      <xdr:col>4</xdr:col>
      <xdr:colOff>324394</xdr:colOff>
      <xdr:row>20</xdr:row>
      <xdr:rowOff>24271</xdr:rowOff>
    </xdr:to>
    <xdr:sp macro="" textlink="">
      <xdr:nvSpPr>
        <xdr:cNvPr id="69" name="CaixaDeTexto 31"/>
        <xdr:cNvSpPr txBox="1"/>
      </xdr:nvSpPr>
      <xdr:spPr>
        <a:xfrm rot="16200000">
          <a:off x="8474057" y="6666499"/>
          <a:ext cx="1349489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800"/>
            <a:t>Altura Total </a:t>
          </a:r>
        </a:p>
      </xdr:txBody>
    </xdr:sp>
    <xdr:clientData/>
  </xdr:twoCellAnchor>
  <xdr:twoCellAnchor>
    <xdr:from>
      <xdr:col>6</xdr:col>
      <xdr:colOff>1251518</xdr:colOff>
      <xdr:row>15</xdr:row>
      <xdr:rowOff>333811</xdr:rowOff>
    </xdr:from>
    <xdr:to>
      <xdr:col>6</xdr:col>
      <xdr:colOff>1297237</xdr:colOff>
      <xdr:row>20</xdr:row>
      <xdr:rowOff>244036</xdr:rowOff>
    </xdr:to>
    <xdr:sp macro="" textlink="">
      <xdr:nvSpPr>
        <xdr:cNvPr id="74" name="Retângulo 73"/>
        <xdr:cNvSpPr/>
      </xdr:nvSpPr>
      <xdr:spPr>
        <a:xfrm>
          <a:off x="14396018" y="5939954"/>
          <a:ext cx="45719" cy="1815225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4</xdr:col>
      <xdr:colOff>540229</xdr:colOff>
      <xdr:row>15</xdr:row>
      <xdr:rowOff>333810</xdr:rowOff>
    </xdr:from>
    <xdr:to>
      <xdr:col>4</xdr:col>
      <xdr:colOff>585948</xdr:colOff>
      <xdr:row>20</xdr:row>
      <xdr:rowOff>244035</xdr:rowOff>
    </xdr:to>
    <xdr:sp macro="" textlink="">
      <xdr:nvSpPr>
        <xdr:cNvPr id="75" name="Retângulo 74"/>
        <xdr:cNvSpPr/>
      </xdr:nvSpPr>
      <xdr:spPr>
        <a:xfrm>
          <a:off x="9575372" y="5939953"/>
          <a:ext cx="45719" cy="1815225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1833092</xdr:colOff>
      <xdr:row>15</xdr:row>
      <xdr:rowOff>315090</xdr:rowOff>
    </xdr:from>
    <xdr:to>
      <xdr:col>6</xdr:col>
      <xdr:colOff>1878811</xdr:colOff>
      <xdr:row>20</xdr:row>
      <xdr:rowOff>329699</xdr:rowOff>
    </xdr:to>
    <xdr:sp macro="" textlink="">
      <xdr:nvSpPr>
        <xdr:cNvPr id="76" name="Retângulo 75"/>
        <xdr:cNvSpPr/>
      </xdr:nvSpPr>
      <xdr:spPr>
        <a:xfrm flipH="1">
          <a:off x="14977592" y="5921233"/>
          <a:ext cx="45719" cy="1919609"/>
        </a:xfrm>
        <a:prstGeom prst="rect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4</xdr:col>
      <xdr:colOff>428445</xdr:colOff>
      <xdr:row>15</xdr:row>
      <xdr:rowOff>315090</xdr:rowOff>
    </xdr:from>
    <xdr:to>
      <xdr:col>4</xdr:col>
      <xdr:colOff>474164</xdr:colOff>
      <xdr:row>20</xdr:row>
      <xdr:rowOff>329699</xdr:rowOff>
    </xdr:to>
    <xdr:sp macro="" textlink="">
      <xdr:nvSpPr>
        <xdr:cNvPr id="77" name="Retângulo 76"/>
        <xdr:cNvSpPr/>
      </xdr:nvSpPr>
      <xdr:spPr>
        <a:xfrm flipH="1">
          <a:off x="9463588" y="5921233"/>
          <a:ext cx="45719" cy="1919609"/>
        </a:xfrm>
        <a:prstGeom prst="rect">
          <a:avLst/>
        </a:prstGeom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4</xdr:col>
      <xdr:colOff>539275</xdr:colOff>
      <xdr:row>18</xdr:row>
      <xdr:rowOff>84109</xdr:rowOff>
    </xdr:from>
    <xdr:to>
      <xdr:col>4</xdr:col>
      <xdr:colOff>584994</xdr:colOff>
      <xdr:row>18</xdr:row>
      <xdr:rowOff>129828</xdr:rowOff>
    </xdr:to>
    <xdr:sp macro="" textlink="">
      <xdr:nvSpPr>
        <xdr:cNvPr id="78" name="Elipse 77"/>
        <xdr:cNvSpPr/>
      </xdr:nvSpPr>
      <xdr:spPr>
        <a:xfrm>
          <a:off x="9574418" y="6833252"/>
          <a:ext cx="45719" cy="4571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1246701</xdr:colOff>
      <xdr:row>18</xdr:row>
      <xdr:rowOff>84109</xdr:rowOff>
    </xdr:from>
    <xdr:to>
      <xdr:col>6</xdr:col>
      <xdr:colOff>1292420</xdr:colOff>
      <xdr:row>18</xdr:row>
      <xdr:rowOff>129828</xdr:rowOff>
    </xdr:to>
    <xdr:sp macro="" textlink="">
      <xdr:nvSpPr>
        <xdr:cNvPr id="79" name="Elipse 78"/>
        <xdr:cNvSpPr/>
      </xdr:nvSpPr>
      <xdr:spPr>
        <a:xfrm>
          <a:off x="14391201" y="6833252"/>
          <a:ext cx="45719" cy="4571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4</xdr:col>
      <xdr:colOff>694800</xdr:colOff>
      <xdr:row>16</xdr:row>
      <xdr:rowOff>168267</xdr:rowOff>
    </xdr:from>
    <xdr:to>
      <xdr:col>4</xdr:col>
      <xdr:colOff>1484016</xdr:colOff>
      <xdr:row>18</xdr:row>
      <xdr:rowOff>78620</xdr:rowOff>
    </xdr:to>
    <xdr:sp macro="" textlink="$A$59">
      <xdr:nvSpPr>
        <xdr:cNvPr id="80" name="CaixaDeTexto 79"/>
        <xdr:cNvSpPr txBox="1"/>
      </xdr:nvSpPr>
      <xdr:spPr>
        <a:xfrm>
          <a:off x="9706278" y="6148310"/>
          <a:ext cx="789216" cy="672353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896BB4-E9B9-4E18-B0B3-C10EF1F05295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399944</xdr:colOff>
      <xdr:row>16</xdr:row>
      <xdr:rowOff>163298</xdr:rowOff>
    </xdr:from>
    <xdr:to>
      <xdr:col>6</xdr:col>
      <xdr:colOff>1189160</xdr:colOff>
      <xdr:row>18</xdr:row>
      <xdr:rowOff>73651</xdr:rowOff>
    </xdr:to>
    <xdr:sp macro="" textlink="$A$60">
      <xdr:nvSpPr>
        <xdr:cNvPr id="81" name="CaixaDeTexto 80"/>
        <xdr:cNvSpPr txBox="1"/>
      </xdr:nvSpPr>
      <xdr:spPr>
        <a:xfrm>
          <a:off x="13503031" y="6143341"/>
          <a:ext cx="789216" cy="672353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51C2A89-BC67-47E6-9D23-6DBDCF384C67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16</xdr:row>
      <xdr:rowOff>5953</xdr:rowOff>
    </xdr:from>
    <xdr:to>
      <xdr:col>1</xdr:col>
      <xdr:colOff>2034260</xdr:colOff>
      <xdr:row>16</xdr:row>
      <xdr:rowOff>354731</xdr:rowOff>
    </xdr:to>
    <xdr:sp macro="" textlink="$B$59">
      <xdr:nvSpPr>
        <xdr:cNvPr id="83" name="CaixaDeTexto 82"/>
        <xdr:cNvSpPr txBox="1"/>
      </xdr:nvSpPr>
      <xdr:spPr>
        <a:xfrm>
          <a:off x="2068535" y="598989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74F18F-705D-4F3F-921F-CCE13E55987E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6</xdr:col>
      <xdr:colOff>1994648</xdr:colOff>
      <xdr:row>5</xdr:row>
      <xdr:rowOff>100851</xdr:rowOff>
    </xdr:from>
    <xdr:to>
      <xdr:col>16</xdr:col>
      <xdr:colOff>246530</xdr:colOff>
      <xdr:row>22</xdr:row>
      <xdr:rowOff>149109</xdr:rowOff>
    </xdr:to>
    <xdr:pic>
      <xdr:nvPicPr>
        <xdr:cNvPr id="53" name="Imagem 5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r="40393"/>
        <a:stretch/>
      </xdr:blipFill>
      <xdr:spPr>
        <a:xfrm>
          <a:off x="15127942" y="2005851"/>
          <a:ext cx="5748617" cy="6413199"/>
        </a:xfrm>
        <a:prstGeom prst="rect">
          <a:avLst/>
        </a:prstGeom>
      </xdr:spPr>
    </xdr:pic>
    <xdr:clientData/>
  </xdr:twoCellAnchor>
  <xdr:twoCellAnchor>
    <xdr:from>
      <xdr:col>10</xdr:col>
      <xdr:colOff>51301</xdr:colOff>
      <xdr:row>0</xdr:row>
      <xdr:rowOff>37740</xdr:rowOff>
    </xdr:from>
    <xdr:to>
      <xdr:col>13</xdr:col>
      <xdr:colOff>560295</xdr:colOff>
      <xdr:row>0</xdr:row>
      <xdr:rowOff>347383</xdr:rowOff>
    </xdr:to>
    <xdr:sp macro="" textlink="$A$40">
      <xdr:nvSpPr>
        <xdr:cNvPr id="55" name="CaixaDeTexto 54"/>
        <xdr:cNvSpPr txBox="1"/>
      </xdr:nvSpPr>
      <xdr:spPr>
        <a:xfrm>
          <a:off x="17050625" y="37740"/>
          <a:ext cx="2324346" cy="30964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1855041-0BA6-4D4F-89CF-4F0CCE1E6D2B}" type="TxLink">
            <a:rPr lang="en-US" sz="11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versão 2.0 - (2023)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2598964</xdr:colOff>
      <xdr:row>10</xdr:row>
      <xdr:rowOff>244929</xdr:rowOff>
    </xdr:from>
    <xdr:to>
      <xdr:col>13</xdr:col>
      <xdr:colOff>184094</xdr:colOff>
      <xdr:row>14</xdr:row>
      <xdr:rowOff>312964</xdr:rowOff>
    </xdr:to>
    <xdr:pic>
      <xdr:nvPicPr>
        <xdr:cNvPr id="89" name="Imagem 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3864429"/>
          <a:ext cx="10294201" cy="1592035"/>
        </a:xfrm>
        <a:prstGeom prst="rect">
          <a:avLst/>
        </a:prstGeom>
      </xdr:spPr>
    </xdr:pic>
    <xdr:clientData/>
  </xdr:twoCellAnchor>
  <xdr:oneCellAnchor>
    <xdr:from>
      <xdr:col>11</xdr:col>
      <xdr:colOff>209550</xdr:colOff>
      <xdr:row>11</xdr:row>
      <xdr:rowOff>352425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7811750" y="435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6</xdr:col>
      <xdr:colOff>89808</xdr:colOff>
      <xdr:row>7</xdr:row>
      <xdr:rowOff>322490</xdr:rowOff>
    </xdr:from>
    <xdr:to>
      <xdr:col>6</xdr:col>
      <xdr:colOff>1337583</xdr:colOff>
      <xdr:row>9</xdr:row>
      <xdr:rowOff>36740</xdr:rowOff>
    </xdr:to>
    <xdr:sp macro="" textlink="$D$42">
      <xdr:nvSpPr>
        <xdr:cNvPr id="4" name="CaixaDeTexto 3"/>
        <xdr:cNvSpPr txBox="1"/>
      </xdr:nvSpPr>
      <xdr:spPr>
        <a:xfrm>
          <a:off x="13234308" y="279899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C8DC96-FFDD-45F1-AB4E-57AAC2DE8AE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1290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1953986</xdr:colOff>
      <xdr:row>7</xdr:row>
      <xdr:rowOff>322490</xdr:rowOff>
    </xdr:from>
    <xdr:to>
      <xdr:col>8</xdr:col>
      <xdr:colOff>534761</xdr:colOff>
      <xdr:row>9</xdr:row>
      <xdr:rowOff>36740</xdr:rowOff>
    </xdr:to>
    <xdr:sp macro="" textlink="$D$49">
      <xdr:nvSpPr>
        <xdr:cNvPr id="5" name="CaixaDeTexto 4"/>
        <xdr:cNvSpPr txBox="1"/>
      </xdr:nvSpPr>
      <xdr:spPr>
        <a:xfrm>
          <a:off x="15098486" y="279899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878EED6-2DAD-4432-94E2-27887D13127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307523</xdr:colOff>
      <xdr:row>7</xdr:row>
      <xdr:rowOff>322490</xdr:rowOff>
    </xdr:from>
    <xdr:to>
      <xdr:col>5</xdr:col>
      <xdr:colOff>1555298</xdr:colOff>
      <xdr:row>9</xdr:row>
      <xdr:rowOff>36740</xdr:rowOff>
    </xdr:to>
    <xdr:sp macro="" textlink="$A$42">
      <xdr:nvSpPr>
        <xdr:cNvPr id="6" name="CaixaDeTexto 5"/>
        <xdr:cNvSpPr txBox="1"/>
      </xdr:nvSpPr>
      <xdr:spPr>
        <a:xfrm>
          <a:off x="11397344" y="279899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81E827F-1B2A-4E18-BC65-E6D1E4A6C546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89808</xdr:colOff>
      <xdr:row>9</xdr:row>
      <xdr:rowOff>145600</xdr:rowOff>
    </xdr:from>
    <xdr:to>
      <xdr:col>6</xdr:col>
      <xdr:colOff>1337583</xdr:colOff>
      <xdr:row>10</xdr:row>
      <xdr:rowOff>240850</xdr:rowOff>
    </xdr:to>
    <xdr:sp macro="" textlink="$D$43">
      <xdr:nvSpPr>
        <xdr:cNvPr id="7" name="CaixaDeTexto 6"/>
        <xdr:cNvSpPr txBox="1"/>
      </xdr:nvSpPr>
      <xdr:spPr>
        <a:xfrm>
          <a:off x="13234308" y="338410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3B7008-A7F4-4572-A220-B8F753505348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1309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1953986</xdr:colOff>
      <xdr:row>9</xdr:row>
      <xdr:rowOff>145600</xdr:rowOff>
    </xdr:from>
    <xdr:to>
      <xdr:col>8</xdr:col>
      <xdr:colOff>534761</xdr:colOff>
      <xdr:row>10</xdr:row>
      <xdr:rowOff>240850</xdr:rowOff>
    </xdr:to>
    <xdr:sp macro="" textlink="$D$50">
      <xdr:nvSpPr>
        <xdr:cNvPr id="8" name="CaixaDeTexto 7"/>
        <xdr:cNvSpPr txBox="1"/>
      </xdr:nvSpPr>
      <xdr:spPr>
        <a:xfrm>
          <a:off x="15098486" y="338410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307523</xdr:colOff>
      <xdr:row>9</xdr:row>
      <xdr:rowOff>145600</xdr:rowOff>
    </xdr:from>
    <xdr:to>
      <xdr:col>5</xdr:col>
      <xdr:colOff>1555298</xdr:colOff>
      <xdr:row>10</xdr:row>
      <xdr:rowOff>240850</xdr:rowOff>
    </xdr:to>
    <xdr:sp macro="" textlink="$A$48">
      <xdr:nvSpPr>
        <xdr:cNvPr id="9" name="CaixaDeTexto 8"/>
        <xdr:cNvSpPr txBox="1"/>
      </xdr:nvSpPr>
      <xdr:spPr>
        <a:xfrm>
          <a:off x="11397344" y="3384100"/>
          <a:ext cx="124777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9E91A41-E7A8-4F68-B190-374FB68B53E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20484</xdr:colOff>
      <xdr:row>6</xdr:row>
      <xdr:rowOff>17569</xdr:rowOff>
    </xdr:from>
    <xdr:to>
      <xdr:col>1</xdr:col>
      <xdr:colOff>2036885</xdr:colOff>
      <xdr:row>6</xdr:row>
      <xdr:rowOff>366347</xdr:rowOff>
    </xdr:to>
    <xdr:sp macro="" textlink="$B$52">
      <xdr:nvSpPr>
        <xdr:cNvPr id="13" name="CaixaDeTexto 12"/>
        <xdr:cNvSpPr txBox="1"/>
      </xdr:nvSpPr>
      <xdr:spPr>
        <a:xfrm>
          <a:off x="2068359" y="211306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DB2A06-CF8F-4464-8693-DE1C94BB71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Peças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10</xdr:row>
      <xdr:rowOff>17859</xdr:rowOff>
    </xdr:from>
    <xdr:to>
      <xdr:col>1</xdr:col>
      <xdr:colOff>2034260</xdr:colOff>
      <xdr:row>10</xdr:row>
      <xdr:rowOff>366637</xdr:rowOff>
    </xdr:to>
    <xdr:sp macro="" textlink="$B$56">
      <xdr:nvSpPr>
        <xdr:cNvPr id="14" name="CaixaDeTexto 13"/>
        <xdr:cNvSpPr txBox="1"/>
      </xdr:nvSpPr>
      <xdr:spPr>
        <a:xfrm>
          <a:off x="2065734" y="3637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14</xdr:row>
      <xdr:rowOff>17859</xdr:rowOff>
    </xdr:from>
    <xdr:to>
      <xdr:col>1</xdr:col>
      <xdr:colOff>2034260</xdr:colOff>
      <xdr:row>14</xdr:row>
      <xdr:rowOff>366637</xdr:rowOff>
    </xdr:to>
    <xdr:sp macro="" textlink="$B$60">
      <xdr:nvSpPr>
        <xdr:cNvPr id="15" name="CaixaDeTexto 14"/>
        <xdr:cNvSpPr txBox="1"/>
      </xdr:nvSpPr>
      <xdr:spPr>
        <a:xfrm>
          <a:off x="2065734" y="5161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8</xdr:row>
      <xdr:rowOff>17859</xdr:rowOff>
    </xdr:from>
    <xdr:to>
      <xdr:col>1</xdr:col>
      <xdr:colOff>2034260</xdr:colOff>
      <xdr:row>8</xdr:row>
      <xdr:rowOff>366637</xdr:rowOff>
    </xdr:to>
    <xdr:sp macro="" textlink="$B$54">
      <xdr:nvSpPr>
        <xdr:cNvPr id="16" name="CaixaDeTexto 15"/>
        <xdr:cNvSpPr txBox="1"/>
      </xdr:nvSpPr>
      <xdr:spPr>
        <a:xfrm>
          <a:off x="2065734" y="2875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4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1481331</xdr:colOff>
      <xdr:row>8</xdr:row>
      <xdr:rowOff>367394</xdr:rowOff>
    </xdr:from>
    <xdr:to>
      <xdr:col>3</xdr:col>
      <xdr:colOff>2394857</xdr:colOff>
      <xdr:row>14</xdr:row>
      <xdr:rowOff>285751</xdr:rowOff>
    </xdr:to>
    <xdr:sp macro="" textlink="$C$54">
      <xdr:nvSpPr>
        <xdr:cNvPr id="17" name="Texto explicativo em elipse 16"/>
        <xdr:cNvSpPr/>
      </xdr:nvSpPr>
      <xdr:spPr>
        <a:xfrm>
          <a:off x="5577081" y="3224894"/>
          <a:ext cx="2961401" cy="2204357"/>
        </a:xfrm>
        <a:prstGeom prst="wedgeEllipseCallout">
          <a:avLst>
            <a:gd name="adj1" fmla="val -120400"/>
            <a:gd name="adj2" fmla="val -55554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temos PORTAS nas duas laterais e mais duas PORTAS centrais! (Número não editável)</a:t>
          </a:fld>
          <a:endParaRPr lang="pt-BR" sz="1400" b="1"/>
        </a:p>
      </xdr:txBody>
    </xdr:sp>
    <xdr:clientData/>
  </xdr:twoCellAnchor>
  <xdr:twoCellAnchor>
    <xdr:from>
      <xdr:col>0</xdr:col>
      <xdr:colOff>11906</xdr:colOff>
      <xdr:row>6</xdr:row>
      <xdr:rowOff>17859</xdr:rowOff>
    </xdr:from>
    <xdr:to>
      <xdr:col>0</xdr:col>
      <xdr:colOff>2028307</xdr:colOff>
      <xdr:row>6</xdr:row>
      <xdr:rowOff>366637</xdr:rowOff>
    </xdr:to>
    <xdr:sp macro="" textlink="$A$52">
      <xdr:nvSpPr>
        <xdr:cNvPr id="18" name="CaixaDeTexto 17"/>
        <xdr:cNvSpPr txBox="1"/>
      </xdr:nvSpPr>
      <xdr:spPr>
        <a:xfrm>
          <a:off x="11906" y="2113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7</xdr:row>
      <xdr:rowOff>17859</xdr:rowOff>
    </xdr:from>
    <xdr:to>
      <xdr:col>0</xdr:col>
      <xdr:colOff>2028307</xdr:colOff>
      <xdr:row>7</xdr:row>
      <xdr:rowOff>366637</xdr:rowOff>
    </xdr:to>
    <xdr:sp macro="" textlink="$A$53">
      <xdr:nvSpPr>
        <xdr:cNvPr id="19" name="CaixaDeTexto 18"/>
        <xdr:cNvSpPr txBox="1"/>
      </xdr:nvSpPr>
      <xdr:spPr>
        <a:xfrm>
          <a:off x="11906" y="2494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8</xdr:row>
      <xdr:rowOff>17859</xdr:rowOff>
    </xdr:from>
    <xdr:to>
      <xdr:col>0</xdr:col>
      <xdr:colOff>2028307</xdr:colOff>
      <xdr:row>8</xdr:row>
      <xdr:rowOff>366637</xdr:rowOff>
    </xdr:to>
    <xdr:sp macro="" textlink="$A$54">
      <xdr:nvSpPr>
        <xdr:cNvPr id="20" name="CaixaDeTexto 19"/>
        <xdr:cNvSpPr txBox="1"/>
      </xdr:nvSpPr>
      <xdr:spPr>
        <a:xfrm>
          <a:off x="11906" y="2875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10</xdr:row>
      <xdr:rowOff>22792</xdr:rowOff>
    </xdr:from>
    <xdr:to>
      <xdr:col>0</xdr:col>
      <xdr:colOff>2028307</xdr:colOff>
      <xdr:row>10</xdr:row>
      <xdr:rowOff>371570</xdr:rowOff>
    </xdr:to>
    <xdr:sp macro="" textlink="$A$56">
      <xdr:nvSpPr>
        <xdr:cNvPr id="21" name="CaixaDeTexto 20"/>
        <xdr:cNvSpPr txBox="1"/>
      </xdr:nvSpPr>
      <xdr:spPr>
        <a:xfrm>
          <a:off x="11906" y="364229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22792</xdr:rowOff>
    </xdr:from>
    <xdr:to>
      <xdr:col>0</xdr:col>
      <xdr:colOff>2028307</xdr:colOff>
      <xdr:row>11</xdr:row>
      <xdr:rowOff>371570</xdr:rowOff>
    </xdr:to>
    <xdr:sp macro="" textlink="$A$57">
      <xdr:nvSpPr>
        <xdr:cNvPr id="22" name="CaixaDeTexto 21"/>
        <xdr:cNvSpPr txBox="1"/>
      </xdr:nvSpPr>
      <xdr:spPr>
        <a:xfrm>
          <a:off x="11906" y="402329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12</xdr:row>
      <xdr:rowOff>23303</xdr:rowOff>
    </xdr:from>
    <xdr:to>
      <xdr:col>0</xdr:col>
      <xdr:colOff>2028307</xdr:colOff>
      <xdr:row>12</xdr:row>
      <xdr:rowOff>372081</xdr:rowOff>
    </xdr:to>
    <xdr:sp macro="" textlink="$A$58">
      <xdr:nvSpPr>
        <xdr:cNvPr id="23" name="CaixaDeTexto 22"/>
        <xdr:cNvSpPr txBox="1"/>
      </xdr:nvSpPr>
      <xdr:spPr>
        <a:xfrm>
          <a:off x="11906" y="440480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17859</xdr:rowOff>
    </xdr:from>
    <xdr:to>
      <xdr:col>0</xdr:col>
      <xdr:colOff>2028307</xdr:colOff>
      <xdr:row>14</xdr:row>
      <xdr:rowOff>366637</xdr:rowOff>
    </xdr:to>
    <xdr:sp macro="" textlink="$A$60">
      <xdr:nvSpPr>
        <xdr:cNvPr id="24" name="CaixaDeTexto 23"/>
        <xdr:cNvSpPr txBox="1"/>
      </xdr:nvSpPr>
      <xdr:spPr>
        <a:xfrm>
          <a:off x="11906" y="5161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6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15</xdr:row>
      <xdr:rowOff>23812</xdr:rowOff>
    </xdr:from>
    <xdr:to>
      <xdr:col>0</xdr:col>
      <xdr:colOff>2028307</xdr:colOff>
      <xdr:row>15</xdr:row>
      <xdr:rowOff>372590</xdr:rowOff>
    </xdr:to>
    <xdr:sp macro="" textlink="$A$61">
      <xdr:nvSpPr>
        <xdr:cNvPr id="25" name="CaixaDeTexto 24"/>
        <xdr:cNvSpPr txBox="1"/>
      </xdr:nvSpPr>
      <xdr:spPr>
        <a:xfrm>
          <a:off x="11906" y="554831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1344706</xdr:colOff>
      <xdr:row>4</xdr:row>
      <xdr:rowOff>324971</xdr:rowOff>
    </xdr:from>
    <xdr:to>
      <xdr:col>3</xdr:col>
      <xdr:colOff>2375648</xdr:colOff>
      <xdr:row>8</xdr:row>
      <xdr:rowOff>182096</xdr:rowOff>
    </xdr:to>
    <xdr:sp macro="" textlink="$C$53">
      <xdr:nvSpPr>
        <xdr:cNvPr id="26" name="Texto explicativo em elipse 25"/>
        <xdr:cNvSpPr/>
      </xdr:nvSpPr>
      <xdr:spPr>
        <a:xfrm>
          <a:off x="5440456" y="1848971"/>
          <a:ext cx="3078817" cy="1190625"/>
        </a:xfrm>
        <a:prstGeom prst="wedgeEllipseCallout">
          <a:avLst>
            <a:gd name="adj1" fmla="val -110304"/>
            <a:gd name="adj2" fmla="val 24293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5</xdr:col>
      <xdr:colOff>1626458</xdr:colOff>
      <xdr:row>6</xdr:row>
      <xdr:rowOff>201707</xdr:rowOff>
    </xdr:from>
    <xdr:to>
      <xdr:col>6</xdr:col>
      <xdr:colOff>1789742</xdr:colOff>
      <xdr:row>7</xdr:row>
      <xdr:rowOff>212913</xdr:rowOff>
    </xdr:to>
    <xdr:sp macro="" textlink="$F$40">
      <xdr:nvSpPr>
        <xdr:cNvPr id="27" name="CaixaDeTexto 26"/>
        <xdr:cNvSpPr txBox="1"/>
      </xdr:nvSpPr>
      <xdr:spPr>
        <a:xfrm>
          <a:off x="12716279" y="2297207"/>
          <a:ext cx="2217963" cy="392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50BE7A0-E66F-47B3-BED4-4B1A58A10955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LARGURA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3</xdr:col>
      <xdr:colOff>1986642</xdr:colOff>
      <xdr:row>14</xdr:row>
      <xdr:rowOff>326572</xdr:rowOff>
    </xdr:from>
    <xdr:to>
      <xdr:col>13</xdr:col>
      <xdr:colOff>464733</xdr:colOff>
      <xdr:row>27</xdr:row>
      <xdr:rowOff>95249</xdr:rowOff>
    </xdr:to>
    <xdr:grpSp>
      <xdr:nvGrpSpPr>
        <xdr:cNvPr id="28" name="Grupo 27"/>
        <xdr:cNvGrpSpPr/>
      </xdr:nvGrpSpPr>
      <xdr:grpSpPr>
        <a:xfrm>
          <a:off x="8150678" y="5470072"/>
          <a:ext cx="11187162" cy="4150177"/>
          <a:chOff x="1145253" y="2239342"/>
          <a:chExt cx="9248782" cy="3478975"/>
        </a:xfrm>
      </xdr:grpSpPr>
      <xdr:sp macro="" textlink="">
        <xdr:nvSpPr>
          <xdr:cNvPr id="29" name="CaixaDeTexto 6"/>
          <xdr:cNvSpPr txBox="1"/>
        </xdr:nvSpPr>
        <xdr:spPr>
          <a:xfrm>
            <a:off x="8182591" y="4837647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cxnSp macro="">
        <xdr:nvCxnSpPr>
          <xdr:cNvPr id="30" name="Conector reto 29"/>
          <xdr:cNvCxnSpPr/>
        </xdr:nvCxnSpPr>
        <xdr:spPr>
          <a:xfrm flipH="1">
            <a:off x="1651479" y="5389225"/>
            <a:ext cx="924" cy="329092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Conector de seta reta 30"/>
          <xdr:cNvCxnSpPr/>
        </xdr:nvCxnSpPr>
        <xdr:spPr>
          <a:xfrm>
            <a:off x="1661240" y="5562548"/>
            <a:ext cx="8547974" cy="20696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2" name="CaixaDeTexto 30"/>
          <xdr:cNvSpPr txBox="1"/>
        </xdr:nvSpPr>
        <xdr:spPr>
          <a:xfrm>
            <a:off x="5385372" y="5278816"/>
            <a:ext cx="1855306" cy="3477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000" b="1"/>
              <a:t>Largura Total</a:t>
            </a:r>
          </a:p>
        </xdr:txBody>
      </xdr:sp>
      <xdr:sp macro="" textlink="">
        <xdr:nvSpPr>
          <xdr:cNvPr id="33" name="Retângulo 32"/>
          <xdr:cNvSpPr/>
        </xdr:nvSpPr>
        <xdr:spPr>
          <a:xfrm>
            <a:off x="1686964" y="5278701"/>
            <a:ext cx="129730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34" name="Retângulo 33"/>
          <xdr:cNvSpPr/>
        </xdr:nvSpPr>
        <xdr:spPr>
          <a:xfrm>
            <a:off x="2861027" y="5184537"/>
            <a:ext cx="97754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35" name="Retângulo 34"/>
          <xdr:cNvSpPr/>
        </xdr:nvSpPr>
        <xdr:spPr>
          <a:xfrm>
            <a:off x="1685767" y="5260565"/>
            <a:ext cx="180371" cy="86103"/>
          </a:xfrm>
          <a:prstGeom prst="rect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36" name="CaixaDeTexto 46"/>
          <xdr:cNvSpPr txBox="1"/>
        </xdr:nvSpPr>
        <xdr:spPr>
          <a:xfrm>
            <a:off x="9167405" y="4951447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37" name="CaixaDeTexto 48"/>
          <xdr:cNvSpPr txBox="1"/>
        </xdr:nvSpPr>
        <xdr:spPr>
          <a:xfrm>
            <a:off x="4919139" y="4683759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38" name="CaixaDeTexto 49"/>
          <xdr:cNvSpPr txBox="1"/>
        </xdr:nvSpPr>
        <xdr:spPr>
          <a:xfrm>
            <a:off x="1986235" y="4963556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39" name="CaixaDeTexto 50"/>
          <xdr:cNvSpPr txBox="1"/>
        </xdr:nvSpPr>
        <xdr:spPr>
          <a:xfrm>
            <a:off x="2969266" y="4874555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pic>
        <xdr:nvPicPr>
          <xdr:cNvPr id="40" name="Imagem 39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85" t="33171" r="7066" b="31544"/>
          <a:stretch/>
        </xdr:blipFill>
        <xdr:spPr>
          <a:xfrm>
            <a:off x="1558301" y="2239342"/>
            <a:ext cx="8835734" cy="2512541"/>
          </a:xfrm>
          <a:prstGeom prst="rect">
            <a:avLst/>
          </a:prstGeom>
        </xdr:spPr>
      </xdr:pic>
      <xdr:sp macro="" textlink="">
        <xdr:nvSpPr>
          <xdr:cNvPr id="42" name="CaixaDeTexto 55"/>
          <xdr:cNvSpPr txBox="1"/>
        </xdr:nvSpPr>
        <xdr:spPr>
          <a:xfrm>
            <a:off x="3838239" y="4795621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sp macro="" textlink="">
        <xdr:nvSpPr>
          <xdr:cNvPr id="43" name="Retângulo 42"/>
          <xdr:cNvSpPr/>
        </xdr:nvSpPr>
        <xdr:spPr>
          <a:xfrm>
            <a:off x="3754968" y="5093794"/>
            <a:ext cx="97754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44" name="Retângulo 43"/>
          <xdr:cNvSpPr/>
        </xdr:nvSpPr>
        <xdr:spPr>
          <a:xfrm>
            <a:off x="4593430" y="5002811"/>
            <a:ext cx="1297303" cy="45719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sp macro="" textlink="">
        <xdr:nvSpPr>
          <xdr:cNvPr id="45" name="Retângulo 44"/>
          <xdr:cNvSpPr/>
        </xdr:nvSpPr>
        <xdr:spPr>
          <a:xfrm>
            <a:off x="5793524" y="4966874"/>
            <a:ext cx="108033" cy="118378"/>
          </a:xfrm>
          <a:prstGeom prst="rect">
            <a:avLst/>
          </a:prstGeom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grpSp>
        <xdr:nvGrpSpPr>
          <xdr:cNvPr id="46" name="Grupo 45"/>
          <xdr:cNvGrpSpPr/>
        </xdr:nvGrpSpPr>
        <xdr:grpSpPr>
          <a:xfrm flipH="1">
            <a:off x="5961457" y="4966286"/>
            <a:ext cx="4215790" cy="379794"/>
            <a:chOff x="2304100" y="4426412"/>
            <a:chExt cx="4215790" cy="379794"/>
          </a:xfrm>
        </xdr:grpSpPr>
        <xdr:sp macro="" textlink="">
          <xdr:nvSpPr>
            <xdr:cNvPr id="51" name="Retângulo 50"/>
            <xdr:cNvSpPr/>
          </xdr:nvSpPr>
          <xdr:spPr>
            <a:xfrm>
              <a:off x="2305297" y="4738239"/>
              <a:ext cx="129730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52" name="Retângulo 51"/>
            <xdr:cNvSpPr/>
          </xdr:nvSpPr>
          <xdr:spPr>
            <a:xfrm>
              <a:off x="3479360" y="4644075"/>
              <a:ext cx="97754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53" name="Retângulo 52"/>
            <xdr:cNvSpPr/>
          </xdr:nvSpPr>
          <xdr:spPr>
            <a:xfrm>
              <a:off x="2304100" y="4720103"/>
              <a:ext cx="180371" cy="86103"/>
            </a:xfrm>
            <a:prstGeom prst="rect">
              <a:avLst/>
            </a:prstGeom>
          </xdr:spPr>
          <xdr:style>
            <a:lnRef idx="1">
              <a:schemeClr val="dk1"/>
            </a:lnRef>
            <a:fillRef idx="3">
              <a:schemeClr val="dk1"/>
            </a:fillRef>
            <a:effectRef idx="2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54" name="Retângulo 53"/>
            <xdr:cNvSpPr/>
          </xdr:nvSpPr>
          <xdr:spPr>
            <a:xfrm>
              <a:off x="4373301" y="4553332"/>
              <a:ext cx="97754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55" name="Retângulo 54"/>
            <xdr:cNvSpPr/>
          </xdr:nvSpPr>
          <xdr:spPr>
            <a:xfrm>
              <a:off x="5211763" y="4462349"/>
              <a:ext cx="1297303" cy="45719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  <xdr:sp macro="" textlink="">
          <xdr:nvSpPr>
            <xdr:cNvPr id="56" name="Retângulo 55"/>
            <xdr:cNvSpPr/>
          </xdr:nvSpPr>
          <xdr:spPr>
            <a:xfrm>
              <a:off x="6411857" y="4426412"/>
              <a:ext cx="108033" cy="118378"/>
            </a:xfrm>
            <a:prstGeom prst="rect">
              <a:avLst/>
            </a:prstGeom>
          </xdr:spPr>
          <xdr:style>
            <a:lnRef idx="1">
              <a:schemeClr val="dk1"/>
            </a:lnRef>
            <a:fillRef idx="3">
              <a:schemeClr val="dk1"/>
            </a:fillRef>
            <a:effectRef idx="2">
              <a:schemeClr val="dk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pt-BR"/>
            </a:p>
          </xdr:txBody>
        </xdr:sp>
      </xdr:grpSp>
      <xdr:sp macro="" textlink="">
        <xdr:nvSpPr>
          <xdr:cNvPr id="47" name="CaixaDeTexto 71"/>
          <xdr:cNvSpPr txBox="1"/>
        </xdr:nvSpPr>
        <xdr:spPr>
          <a:xfrm>
            <a:off x="6244062" y="4683759"/>
            <a:ext cx="698759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PORTA</a:t>
            </a:r>
          </a:p>
        </xdr:txBody>
      </xdr:sp>
      <xdr:sp macro="" textlink="">
        <xdr:nvSpPr>
          <xdr:cNvPr id="48" name="CaixaDeTexto 73"/>
          <xdr:cNvSpPr txBox="1"/>
        </xdr:nvSpPr>
        <xdr:spPr>
          <a:xfrm>
            <a:off x="7330900" y="4795621"/>
            <a:ext cx="761063" cy="30777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1400"/>
              <a:t>PAINEL</a:t>
            </a:r>
          </a:p>
        </xdr:txBody>
      </xdr:sp>
      <xdr:cxnSp macro="">
        <xdr:nvCxnSpPr>
          <xdr:cNvPr id="49" name="Conector de seta reta 48"/>
          <xdr:cNvCxnSpPr/>
        </xdr:nvCxnSpPr>
        <xdr:spPr>
          <a:xfrm flipH="1">
            <a:off x="1533895" y="2350319"/>
            <a:ext cx="11468" cy="233344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0" name="CaixaDeTexto 75"/>
          <xdr:cNvSpPr txBox="1"/>
        </xdr:nvSpPr>
        <xdr:spPr>
          <a:xfrm rot="16200000">
            <a:off x="597949" y="3295556"/>
            <a:ext cx="1494717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pt-BR" sz="2000"/>
              <a:t>Altura Total</a:t>
            </a:r>
          </a:p>
        </xdr:txBody>
      </xdr:sp>
    </xdr:grpSp>
    <xdr:clientData/>
  </xdr:twoCellAnchor>
  <xdr:twoCellAnchor>
    <xdr:from>
      <xdr:col>6</xdr:col>
      <xdr:colOff>1479496</xdr:colOff>
      <xdr:row>6</xdr:row>
      <xdr:rowOff>204428</xdr:rowOff>
    </xdr:from>
    <xdr:to>
      <xdr:col>9</xdr:col>
      <xdr:colOff>418138</xdr:colOff>
      <xdr:row>7</xdr:row>
      <xdr:rowOff>215634</xdr:rowOff>
    </xdr:to>
    <xdr:sp macro="" textlink="$F$41">
      <xdr:nvSpPr>
        <xdr:cNvPr id="57" name="CaixaDeTexto 56"/>
        <xdr:cNvSpPr txBox="1"/>
      </xdr:nvSpPr>
      <xdr:spPr>
        <a:xfrm>
          <a:off x="14623996" y="2299928"/>
          <a:ext cx="2217963" cy="392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94ABF4D-0D8F-48D3-87C5-D389FF321ED0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ALTURA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4</xdr:col>
      <xdr:colOff>775606</xdr:colOff>
      <xdr:row>5</xdr:row>
      <xdr:rowOff>136393</xdr:rowOff>
    </xdr:from>
    <xdr:to>
      <xdr:col>11</xdr:col>
      <xdr:colOff>612320</xdr:colOff>
      <xdr:row>6</xdr:row>
      <xdr:rowOff>256456</xdr:rowOff>
    </xdr:to>
    <xdr:sp macro="" textlink="$C$40">
      <xdr:nvSpPr>
        <xdr:cNvPr id="58" name="CaixaDeTexto 57"/>
        <xdr:cNvSpPr txBox="1"/>
      </xdr:nvSpPr>
      <xdr:spPr>
        <a:xfrm>
          <a:off x="9810749" y="2041393"/>
          <a:ext cx="8450035" cy="3105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8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800">
            <a:ln>
              <a:noFill/>
            </a:ln>
          </a:endParaRPr>
        </a:p>
      </xdr:txBody>
    </xdr:sp>
    <xdr:clientData/>
  </xdr:twoCellAnchor>
  <xdr:twoCellAnchor>
    <xdr:from>
      <xdr:col>0</xdr:col>
      <xdr:colOff>13607</xdr:colOff>
      <xdr:row>16</xdr:row>
      <xdr:rowOff>27214</xdr:rowOff>
    </xdr:from>
    <xdr:to>
      <xdr:col>0</xdr:col>
      <xdr:colOff>2030008</xdr:colOff>
      <xdr:row>16</xdr:row>
      <xdr:rowOff>375992</xdr:rowOff>
    </xdr:to>
    <xdr:sp macro="" textlink="$A$62">
      <xdr:nvSpPr>
        <xdr:cNvPr id="59" name="CaixaDeTexto 58"/>
        <xdr:cNvSpPr txBox="1"/>
      </xdr:nvSpPr>
      <xdr:spPr>
        <a:xfrm>
          <a:off x="13607" y="593271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1EF979C-CAF9-437C-8F17-46AFE7961F3B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17</xdr:row>
      <xdr:rowOff>21772</xdr:rowOff>
    </xdr:from>
    <xdr:to>
      <xdr:col>0</xdr:col>
      <xdr:colOff>2027287</xdr:colOff>
      <xdr:row>17</xdr:row>
      <xdr:rowOff>370550</xdr:rowOff>
    </xdr:to>
    <xdr:sp macro="" textlink="$A$63">
      <xdr:nvSpPr>
        <xdr:cNvPr id="60" name="CaixaDeTexto 59"/>
        <xdr:cNvSpPr txBox="1"/>
      </xdr:nvSpPr>
      <xdr:spPr>
        <a:xfrm>
          <a:off x="10886" y="63082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00455C1-30A9-4EAB-8A17-EC6DC26E057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3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18</xdr:row>
      <xdr:rowOff>21772</xdr:rowOff>
    </xdr:from>
    <xdr:to>
      <xdr:col>0</xdr:col>
      <xdr:colOff>2027287</xdr:colOff>
      <xdr:row>18</xdr:row>
      <xdr:rowOff>370550</xdr:rowOff>
    </xdr:to>
    <xdr:sp macro="" textlink="$A$64">
      <xdr:nvSpPr>
        <xdr:cNvPr id="61" name="CaixaDeTexto 60"/>
        <xdr:cNvSpPr txBox="1"/>
      </xdr:nvSpPr>
      <xdr:spPr>
        <a:xfrm>
          <a:off x="10886" y="66892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30AB14B-8E89-4214-80EA-C3FE9B04A0B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4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19</xdr:row>
      <xdr:rowOff>24492</xdr:rowOff>
    </xdr:from>
    <xdr:to>
      <xdr:col>2</xdr:col>
      <xdr:colOff>0</xdr:colOff>
      <xdr:row>19</xdr:row>
      <xdr:rowOff>373270</xdr:rowOff>
    </xdr:to>
    <xdr:sp macro="" textlink="$A$65">
      <xdr:nvSpPr>
        <xdr:cNvPr id="62" name="CaixaDeTexto 61"/>
        <xdr:cNvSpPr txBox="1"/>
      </xdr:nvSpPr>
      <xdr:spPr>
        <a:xfrm>
          <a:off x="10886" y="7072992"/>
          <a:ext cx="4084864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48EA0C1-BEC3-4D62-88F8-647426B5EDED}" type="TxLink">
            <a:rPr lang="en-US" sz="12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SISTEMA ADEQUADO PARA LAMINADOS!</a:t>
          </a:fld>
          <a:endParaRPr lang="pt-BR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136071</xdr:colOff>
      <xdr:row>16</xdr:row>
      <xdr:rowOff>134712</xdr:rowOff>
    </xdr:from>
    <xdr:to>
      <xdr:col>4</xdr:col>
      <xdr:colOff>925287</xdr:colOff>
      <xdr:row>18</xdr:row>
      <xdr:rowOff>0</xdr:rowOff>
    </xdr:to>
    <xdr:sp macro="" textlink="$A$43">
      <xdr:nvSpPr>
        <xdr:cNvPr id="72" name="CaixaDeTexto 71"/>
        <xdr:cNvSpPr txBox="1"/>
      </xdr:nvSpPr>
      <xdr:spPr>
        <a:xfrm>
          <a:off x="9156246" y="6802212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0FC0824-A2F5-4B1F-8A75-644A7733B9E1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1730829</xdr:colOff>
      <xdr:row>16</xdr:row>
      <xdr:rowOff>110220</xdr:rowOff>
    </xdr:from>
    <xdr:to>
      <xdr:col>6</xdr:col>
      <xdr:colOff>465366</xdr:colOff>
      <xdr:row>17</xdr:row>
      <xdr:rowOff>356508</xdr:rowOff>
    </xdr:to>
    <xdr:sp macro="" textlink="$A$44">
      <xdr:nvSpPr>
        <xdr:cNvPr id="73" name="CaixaDeTexto 72"/>
        <xdr:cNvSpPr txBox="1"/>
      </xdr:nvSpPr>
      <xdr:spPr>
        <a:xfrm>
          <a:off x="12798879" y="6777720"/>
          <a:ext cx="782412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707924C-148D-46B6-BD9E-F1B0790593FE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1189265</xdr:colOff>
      <xdr:row>16</xdr:row>
      <xdr:rowOff>112942</xdr:rowOff>
    </xdr:from>
    <xdr:to>
      <xdr:col>6</xdr:col>
      <xdr:colOff>1978481</xdr:colOff>
      <xdr:row>17</xdr:row>
      <xdr:rowOff>359230</xdr:rowOff>
    </xdr:to>
    <xdr:sp macro="" textlink="$A$45">
      <xdr:nvSpPr>
        <xdr:cNvPr id="74" name="CaixaDeTexto 73"/>
        <xdr:cNvSpPr txBox="1"/>
      </xdr:nvSpPr>
      <xdr:spPr>
        <a:xfrm>
          <a:off x="14305190" y="6780442"/>
          <a:ext cx="789216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A27990A-7F69-45EC-96CC-09CD24093F9F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3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11</xdr:col>
      <xdr:colOff>280308</xdr:colOff>
      <xdr:row>16</xdr:row>
      <xdr:rowOff>102057</xdr:rowOff>
    </xdr:from>
    <xdr:to>
      <xdr:col>12</xdr:col>
      <xdr:colOff>457202</xdr:colOff>
      <xdr:row>17</xdr:row>
      <xdr:rowOff>348345</xdr:rowOff>
    </xdr:to>
    <xdr:sp macro="" textlink="$A$46">
      <xdr:nvSpPr>
        <xdr:cNvPr id="75" name="CaixaDeTexto 74"/>
        <xdr:cNvSpPr txBox="1"/>
      </xdr:nvSpPr>
      <xdr:spPr>
        <a:xfrm>
          <a:off x="17882508" y="6769557"/>
          <a:ext cx="786494" cy="627288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45D6D15-978A-42C6-BD8D-392FBE8A1FFD}" type="TxLink">
            <a:rPr lang="en-US" sz="16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4</a:t>
          </a:fld>
          <a:endParaRPr lang="pt-BR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20580</xdr:colOff>
      <xdr:row>15</xdr:row>
      <xdr:rowOff>26533</xdr:rowOff>
    </xdr:from>
    <xdr:to>
      <xdr:col>1</xdr:col>
      <xdr:colOff>2036981</xdr:colOff>
      <xdr:row>15</xdr:row>
      <xdr:rowOff>375311</xdr:rowOff>
    </xdr:to>
    <xdr:sp macro="" textlink="$B$43">
      <xdr:nvSpPr>
        <xdr:cNvPr id="76" name="CaixaDeTexto 75"/>
        <xdr:cNvSpPr txBox="1"/>
      </xdr:nvSpPr>
      <xdr:spPr>
        <a:xfrm>
          <a:off x="2068455" y="555103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D9B7458-D2BA-4AB3-8499-B5DFC93E403B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18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16917</xdr:colOff>
      <xdr:row>16</xdr:row>
      <xdr:rowOff>19206</xdr:rowOff>
    </xdr:from>
    <xdr:to>
      <xdr:col>1</xdr:col>
      <xdr:colOff>2033318</xdr:colOff>
      <xdr:row>16</xdr:row>
      <xdr:rowOff>367984</xdr:rowOff>
    </xdr:to>
    <xdr:sp macro="" textlink="$B$44">
      <xdr:nvSpPr>
        <xdr:cNvPr id="77" name="CaixaDeTexto 76"/>
        <xdr:cNvSpPr txBox="1"/>
      </xdr:nvSpPr>
      <xdr:spPr>
        <a:xfrm>
          <a:off x="2068455" y="59247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AE8BA5-D9D8-40AF-ACD9-A2C92D91183F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18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19114</xdr:colOff>
      <xdr:row>17</xdr:row>
      <xdr:rowOff>17741</xdr:rowOff>
    </xdr:from>
    <xdr:to>
      <xdr:col>1</xdr:col>
      <xdr:colOff>2035515</xdr:colOff>
      <xdr:row>17</xdr:row>
      <xdr:rowOff>366519</xdr:rowOff>
    </xdr:to>
    <xdr:sp macro="" textlink="$B$45">
      <xdr:nvSpPr>
        <xdr:cNvPr id="78" name="CaixaDeTexto 77"/>
        <xdr:cNvSpPr txBox="1"/>
      </xdr:nvSpPr>
      <xdr:spPr>
        <a:xfrm>
          <a:off x="2070652" y="6304241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3D0363A-F521-44F9-A794-89F1451EC866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18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15451</xdr:colOff>
      <xdr:row>18</xdr:row>
      <xdr:rowOff>10414</xdr:rowOff>
    </xdr:from>
    <xdr:to>
      <xdr:col>1</xdr:col>
      <xdr:colOff>2031852</xdr:colOff>
      <xdr:row>18</xdr:row>
      <xdr:rowOff>359192</xdr:rowOff>
    </xdr:to>
    <xdr:sp macro="" textlink="$B$46">
      <xdr:nvSpPr>
        <xdr:cNvPr id="79" name="CaixaDeTexto 78"/>
        <xdr:cNvSpPr txBox="1"/>
      </xdr:nvSpPr>
      <xdr:spPr>
        <a:xfrm>
          <a:off x="2066989" y="667791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AE633DE-443E-444E-AFB6-318FF6764C3F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18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424961</xdr:colOff>
      <xdr:row>16</xdr:row>
      <xdr:rowOff>0</xdr:rowOff>
    </xdr:from>
    <xdr:to>
      <xdr:col>3</xdr:col>
      <xdr:colOff>1502020</xdr:colOff>
      <xdr:row>21</xdr:row>
      <xdr:rowOff>143696</xdr:rowOff>
    </xdr:to>
    <xdr:sp macro="" textlink="$C$64">
      <xdr:nvSpPr>
        <xdr:cNvPr id="80" name="Texto explicativo em elipse 79"/>
        <xdr:cNvSpPr/>
      </xdr:nvSpPr>
      <xdr:spPr>
        <a:xfrm>
          <a:off x="4528038" y="5905500"/>
          <a:ext cx="3128597" cy="2048696"/>
        </a:xfrm>
        <a:prstGeom prst="wedgeEllipseCallout">
          <a:avLst>
            <a:gd name="adj1" fmla="val -61408"/>
            <a:gd name="adj2" fmla="val -29170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9B594F5-7016-4821-8B29-F3CDF394A57D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Esta é a medida à mais para as portas com perfil lateral de fechadura embutida.        Não editável!</a:t>
          </a:fld>
          <a:endParaRPr lang="pt-BR" sz="1600" b="1"/>
        </a:p>
      </xdr:txBody>
    </xdr:sp>
    <xdr:clientData/>
  </xdr:twoCellAnchor>
  <xdr:twoCellAnchor>
    <xdr:from>
      <xdr:col>3</xdr:col>
      <xdr:colOff>2779059</xdr:colOff>
      <xdr:row>15</xdr:row>
      <xdr:rowOff>145676</xdr:rowOff>
    </xdr:from>
    <xdr:to>
      <xdr:col>3</xdr:col>
      <xdr:colOff>2868706</xdr:colOff>
      <xdr:row>22</xdr:row>
      <xdr:rowOff>33618</xdr:rowOff>
    </xdr:to>
    <xdr:sp macro="" textlink="">
      <xdr:nvSpPr>
        <xdr:cNvPr id="81" name="Retângulo 80"/>
        <xdr:cNvSpPr/>
      </xdr:nvSpPr>
      <xdr:spPr>
        <a:xfrm>
          <a:off x="8931088" y="6432176"/>
          <a:ext cx="89647" cy="2554942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2608873</xdr:colOff>
      <xdr:row>15</xdr:row>
      <xdr:rowOff>145675</xdr:rowOff>
    </xdr:from>
    <xdr:to>
      <xdr:col>3</xdr:col>
      <xdr:colOff>2654592</xdr:colOff>
      <xdr:row>22</xdr:row>
      <xdr:rowOff>138544</xdr:rowOff>
    </xdr:to>
    <xdr:sp macro="" textlink="">
      <xdr:nvSpPr>
        <xdr:cNvPr id="82" name="Retângulo 81"/>
        <xdr:cNvSpPr/>
      </xdr:nvSpPr>
      <xdr:spPr>
        <a:xfrm>
          <a:off x="8752498" y="6432175"/>
          <a:ext cx="45719" cy="2659869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2801215</xdr:colOff>
      <xdr:row>18</xdr:row>
      <xdr:rowOff>73599</xdr:rowOff>
    </xdr:from>
    <xdr:to>
      <xdr:col>3</xdr:col>
      <xdr:colOff>2846934</xdr:colOff>
      <xdr:row>18</xdr:row>
      <xdr:rowOff>264099</xdr:rowOff>
    </xdr:to>
    <xdr:sp macro="" textlink="">
      <xdr:nvSpPr>
        <xdr:cNvPr id="83" name="Fluxograma: Processo alternativo 82"/>
        <xdr:cNvSpPr/>
      </xdr:nvSpPr>
      <xdr:spPr>
        <a:xfrm>
          <a:off x="8944840" y="7503099"/>
          <a:ext cx="45719" cy="190500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2802082</xdr:colOff>
      <xdr:row>19</xdr:row>
      <xdr:rowOff>64943</xdr:rowOff>
    </xdr:from>
    <xdr:to>
      <xdr:col>3</xdr:col>
      <xdr:colOff>2847801</xdr:colOff>
      <xdr:row>19</xdr:row>
      <xdr:rowOff>148071</xdr:rowOff>
    </xdr:to>
    <xdr:sp macro="" textlink="">
      <xdr:nvSpPr>
        <xdr:cNvPr id="84" name="Fluxograma: Processo alternativo 83"/>
        <xdr:cNvSpPr/>
      </xdr:nvSpPr>
      <xdr:spPr>
        <a:xfrm>
          <a:off x="8945707" y="7875443"/>
          <a:ext cx="45719" cy="83128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916335</xdr:colOff>
      <xdr:row>15</xdr:row>
      <xdr:rowOff>141347</xdr:rowOff>
    </xdr:from>
    <xdr:to>
      <xdr:col>6</xdr:col>
      <xdr:colOff>1005982</xdr:colOff>
      <xdr:row>22</xdr:row>
      <xdr:rowOff>29289</xdr:rowOff>
    </xdr:to>
    <xdr:sp macro="" textlink="">
      <xdr:nvSpPr>
        <xdr:cNvPr id="85" name="Retângulo 84"/>
        <xdr:cNvSpPr/>
      </xdr:nvSpPr>
      <xdr:spPr>
        <a:xfrm>
          <a:off x="14049629" y="6427847"/>
          <a:ext cx="89647" cy="2554942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938491</xdr:colOff>
      <xdr:row>18</xdr:row>
      <xdr:rowOff>69270</xdr:rowOff>
    </xdr:from>
    <xdr:to>
      <xdr:col>6</xdr:col>
      <xdr:colOff>984210</xdr:colOff>
      <xdr:row>18</xdr:row>
      <xdr:rowOff>259770</xdr:rowOff>
    </xdr:to>
    <xdr:sp macro="" textlink="">
      <xdr:nvSpPr>
        <xdr:cNvPr id="86" name="Fluxograma: Processo alternativo 85"/>
        <xdr:cNvSpPr/>
      </xdr:nvSpPr>
      <xdr:spPr>
        <a:xfrm>
          <a:off x="14071785" y="7498770"/>
          <a:ext cx="45719" cy="190500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939358</xdr:colOff>
      <xdr:row>19</xdr:row>
      <xdr:rowOff>60614</xdr:rowOff>
    </xdr:from>
    <xdr:to>
      <xdr:col>6</xdr:col>
      <xdr:colOff>985077</xdr:colOff>
      <xdr:row>19</xdr:row>
      <xdr:rowOff>143742</xdr:rowOff>
    </xdr:to>
    <xdr:sp macro="" textlink="">
      <xdr:nvSpPr>
        <xdr:cNvPr id="87" name="Fluxograma: Processo alternativo 86"/>
        <xdr:cNvSpPr/>
      </xdr:nvSpPr>
      <xdr:spPr>
        <a:xfrm>
          <a:off x="14072652" y="7871114"/>
          <a:ext cx="45719" cy="83128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601908</xdr:colOff>
      <xdr:row>15</xdr:row>
      <xdr:rowOff>142213</xdr:rowOff>
    </xdr:from>
    <xdr:to>
      <xdr:col>6</xdr:col>
      <xdr:colOff>691555</xdr:colOff>
      <xdr:row>22</xdr:row>
      <xdr:rowOff>30155</xdr:rowOff>
    </xdr:to>
    <xdr:sp macro="" textlink="">
      <xdr:nvSpPr>
        <xdr:cNvPr id="88" name="Retângulo 87"/>
        <xdr:cNvSpPr/>
      </xdr:nvSpPr>
      <xdr:spPr>
        <a:xfrm>
          <a:off x="13716101" y="6428713"/>
          <a:ext cx="89647" cy="2554942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35603</xdr:colOff>
      <xdr:row>15</xdr:row>
      <xdr:rowOff>134420</xdr:rowOff>
    </xdr:from>
    <xdr:to>
      <xdr:col>13</xdr:col>
      <xdr:colOff>125250</xdr:colOff>
      <xdr:row>22</xdr:row>
      <xdr:rowOff>22362</xdr:rowOff>
    </xdr:to>
    <xdr:sp macro="" textlink="">
      <xdr:nvSpPr>
        <xdr:cNvPr id="91" name="Retângulo 90"/>
        <xdr:cNvSpPr/>
      </xdr:nvSpPr>
      <xdr:spPr>
        <a:xfrm>
          <a:off x="18860467" y="6420920"/>
          <a:ext cx="89647" cy="2554942"/>
        </a:xfrm>
        <a:prstGeom prst="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57759</xdr:colOff>
      <xdr:row>18</xdr:row>
      <xdr:rowOff>62343</xdr:rowOff>
    </xdr:from>
    <xdr:to>
      <xdr:col>13</xdr:col>
      <xdr:colOff>103478</xdr:colOff>
      <xdr:row>18</xdr:row>
      <xdr:rowOff>252843</xdr:rowOff>
    </xdr:to>
    <xdr:sp macro="" textlink="">
      <xdr:nvSpPr>
        <xdr:cNvPr id="92" name="Fluxograma: Processo alternativo 91"/>
        <xdr:cNvSpPr/>
      </xdr:nvSpPr>
      <xdr:spPr>
        <a:xfrm>
          <a:off x="18882623" y="7491843"/>
          <a:ext cx="45719" cy="190500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58626</xdr:colOff>
      <xdr:row>19</xdr:row>
      <xdr:rowOff>53687</xdr:rowOff>
    </xdr:from>
    <xdr:to>
      <xdr:col>13</xdr:col>
      <xdr:colOff>104345</xdr:colOff>
      <xdr:row>19</xdr:row>
      <xdr:rowOff>136815</xdr:rowOff>
    </xdr:to>
    <xdr:sp macro="" textlink="">
      <xdr:nvSpPr>
        <xdr:cNvPr id="93" name="Fluxograma: Processo alternativo 92"/>
        <xdr:cNvSpPr/>
      </xdr:nvSpPr>
      <xdr:spPr>
        <a:xfrm>
          <a:off x="18883490" y="7864187"/>
          <a:ext cx="45719" cy="83128"/>
        </a:xfrm>
        <a:prstGeom prst="flowChartAlternateProcess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1815124</xdr:colOff>
      <xdr:row>4</xdr:row>
      <xdr:rowOff>301770</xdr:rowOff>
    </xdr:to>
    <xdr:pic>
      <xdr:nvPicPr>
        <xdr:cNvPr id="90" name="Imagem 8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37218</xdr:colOff>
      <xdr:row>1</xdr:row>
      <xdr:rowOff>83965</xdr:rowOff>
    </xdr:from>
    <xdr:to>
      <xdr:col>9</xdr:col>
      <xdr:colOff>314966</xdr:colOff>
      <xdr:row>4</xdr:row>
      <xdr:rowOff>143996</xdr:rowOff>
    </xdr:to>
    <xdr:sp macro="" textlink="">
      <xdr:nvSpPr>
        <xdr:cNvPr id="94" name="CaixaDeTexto 93"/>
        <xdr:cNvSpPr txBox="1"/>
      </xdr:nvSpPr>
      <xdr:spPr>
        <a:xfrm>
          <a:off x="2091897" y="464965"/>
          <a:ext cx="14646890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0</xdr:colOff>
      <xdr:row>0</xdr:row>
      <xdr:rowOff>0</xdr:rowOff>
    </xdr:from>
    <xdr:to>
      <xdr:col>13</xdr:col>
      <xdr:colOff>503760</xdr:colOff>
      <xdr:row>0</xdr:row>
      <xdr:rowOff>309643</xdr:rowOff>
    </xdr:to>
    <xdr:sp macro="" textlink="$A$40">
      <xdr:nvSpPr>
        <xdr:cNvPr id="95" name="CaixaDeTexto 94"/>
        <xdr:cNvSpPr txBox="1"/>
      </xdr:nvSpPr>
      <xdr:spPr>
        <a:xfrm>
          <a:off x="17036143" y="0"/>
          <a:ext cx="2340724" cy="309643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1855041-0BA6-4D4F-89CF-4F0CCE1E6D2B}" type="TxLink">
            <a:rPr lang="en-US" sz="11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versão 2.0 - (2023)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13</xdr:col>
      <xdr:colOff>247650</xdr:colOff>
      <xdr:row>25</xdr:row>
      <xdr:rowOff>70762</xdr:rowOff>
    </xdr:from>
    <xdr:to>
      <xdr:col>13</xdr:col>
      <xdr:colOff>248768</xdr:colOff>
      <xdr:row>27</xdr:row>
      <xdr:rowOff>105515</xdr:rowOff>
    </xdr:to>
    <xdr:cxnSp macro="">
      <xdr:nvCxnSpPr>
        <xdr:cNvPr id="97" name="Conector reto 96"/>
        <xdr:cNvCxnSpPr/>
      </xdr:nvCxnSpPr>
      <xdr:spPr>
        <a:xfrm flipH="1">
          <a:off x="19120757" y="9214762"/>
          <a:ext cx="1118" cy="41575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1537607</xdr:colOff>
      <xdr:row>11</xdr:row>
      <xdr:rowOff>299358</xdr:rowOff>
    </xdr:from>
    <xdr:to>
      <xdr:col>6</xdr:col>
      <xdr:colOff>557892</xdr:colOff>
      <xdr:row>12</xdr:row>
      <xdr:rowOff>326572</xdr:rowOff>
    </xdr:to>
    <xdr:sp macro="" textlink="">
      <xdr:nvSpPr>
        <xdr:cNvPr id="98" name="CaixaDeTexto 97"/>
        <xdr:cNvSpPr txBox="1"/>
      </xdr:nvSpPr>
      <xdr:spPr>
        <a:xfrm>
          <a:off x="12627428" y="4299858"/>
          <a:ext cx="1074964" cy="40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latin typeface="Arial" panose="020B0604020202020204" pitchFamily="34" charset="0"/>
              <a:cs typeface="Arial" panose="020B0604020202020204" pitchFamily="34" charset="0"/>
            </a:rPr>
            <a:t>VDSU</a:t>
          </a:r>
        </a:p>
      </xdr:txBody>
    </xdr:sp>
    <xdr:clientData/>
  </xdr:twoCellAnchor>
  <xdr:twoCellAnchor>
    <xdr:from>
      <xdr:col>6</xdr:col>
      <xdr:colOff>1621962</xdr:colOff>
      <xdr:row>11</xdr:row>
      <xdr:rowOff>315688</xdr:rowOff>
    </xdr:from>
    <xdr:to>
      <xdr:col>8</xdr:col>
      <xdr:colOff>29926</xdr:colOff>
      <xdr:row>12</xdr:row>
      <xdr:rowOff>342902</xdr:rowOff>
    </xdr:to>
    <xdr:sp macro="" textlink="">
      <xdr:nvSpPr>
        <xdr:cNvPr id="99" name="CaixaDeTexto 98"/>
        <xdr:cNvSpPr txBox="1"/>
      </xdr:nvSpPr>
      <xdr:spPr>
        <a:xfrm>
          <a:off x="14766462" y="4316188"/>
          <a:ext cx="1074964" cy="40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latin typeface="Arial" panose="020B0604020202020204" pitchFamily="34" charset="0"/>
              <a:cs typeface="Arial" panose="020B0604020202020204" pitchFamily="34" charset="0"/>
            </a:rPr>
            <a:t>VDPL</a:t>
          </a:r>
        </a:p>
      </xdr:txBody>
    </xdr:sp>
    <xdr:clientData/>
  </xdr:twoCellAnchor>
  <xdr:twoCellAnchor>
    <xdr:from>
      <xdr:col>10</xdr:col>
      <xdr:colOff>427255</xdr:colOff>
      <xdr:row>12</xdr:row>
      <xdr:rowOff>277588</xdr:rowOff>
    </xdr:from>
    <xdr:to>
      <xdr:col>12</xdr:col>
      <xdr:colOff>277576</xdr:colOff>
      <xdr:row>13</xdr:row>
      <xdr:rowOff>304802</xdr:rowOff>
    </xdr:to>
    <xdr:sp macro="" textlink="">
      <xdr:nvSpPr>
        <xdr:cNvPr id="100" name="CaixaDeTexto 99"/>
        <xdr:cNvSpPr txBox="1"/>
      </xdr:nvSpPr>
      <xdr:spPr>
        <a:xfrm>
          <a:off x="17463398" y="4659088"/>
          <a:ext cx="1074964" cy="40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latin typeface="Arial" panose="020B0604020202020204" pitchFamily="34" charset="0"/>
              <a:cs typeface="Arial" panose="020B0604020202020204" pitchFamily="34" charset="0"/>
            </a:rPr>
            <a:t>VDPL</a:t>
          </a:r>
        </a:p>
      </xdr:txBody>
    </xdr:sp>
    <xdr:clientData/>
  </xdr:twoCellAnchor>
  <xdr:twoCellAnchor>
    <xdr:from>
      <xdr:col>4</xdr:col>
      <xdr:colOff>293905</xdr:colOff>
      <xdr:row>12</xdr:row>
      <xdr:rowOff>266702</xdr:rowOff>
    </xdr:from>
    <xdr:to>
      <xdr:col>4</xdr:col>
      <xdr:colOff>1368869</xdr:colOff>
      <xdr:row>13</xdr:row>
      <xdr:rowOff>293916</xdr:rowOff>
    </xdr:to>
    <xdr:sp macro="" textlink="">
      <xdr:nvSpPr>
        <xdr:cNvPr id="101" name="CaixaDeTexto 100"/>
        <xdr:cNvSpPr txBox="1"/>
      </xdr:nvSpPr>
      <xdr:spPr>
        <a:xfrm>
          <a:off x="9329048" y="4648202"/>
          <a:ext cx="1074964" cy="408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 b="1">
              <a:latin typeface="Arial" panose="020B0604020202020204" pitchFamily="34" charset="0"/>
              <a:cs typeface="Arial" panose="020B0604020202020204" pitchFamily="34" charset="0"/>
            </a:rPr>
            <a:t>VDPL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27213</xdr:colOff>
      <xdr:row>7</xdr:row>
      <xdr:rowOff>40822</xdr:rowOff>
    </xdr:from>
    <xdr:to>
      <xdr:col>12</xdr:col>
      <xdr:colOff>604721</xdr:colOff>
      <xdr:row>21</xdr:row>
      <xdr:rowOff>95251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0606" y="2517322"/>
          <a:ext cx="9190829" cy="5388429"/>
        </a:xfrm>
        <a:prstGeom prst="rect">
          <a:avLst/>
        </a:prstGeom>
      </xdr:spPr>
    </xdr:pic>
    <xdr:clientData/>
  </xdr:twoCellAnchor>
  <xdr:oneCellAnchor>
    <xdr:from>
      <xdr:col>12</xdr:col>
      <xdr:colOff>209550</xdr:colOff>
      <xdr:row>11</xdr:row>
      <xdr:rowOff>352425</xdr:rowOff>
    </xdr:from>
    <xdr:ext cx="184731" cy="264560"/>
    <xdr:sp macro="" textlink="">
      <xdr:nvSpPr>
        <xdr:cNvPr id="2" name="CaixaDeTexto 1"/>
        <xdr:cNvSpPr txBox="1"/>
      </xdr:nvSpPr>
      <xdr:spPr>
        <a:xfrm>
          <a:off x="17811750" y="4352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6</xdr:col>
      <xdr:colOff>1291226</xdr:colOff>
      <xdr:row>7</xdr:row>
      <xdr:rowOff>8725</xdr:rowOff>
    </xdr:from>
    <xdr:to>
      <xdr:col>7</xdr:col>
      <xdr:colOff>480321</xdr:colOff>
      <xdr:row>8</xdr:row>
      <xdr:rowOff>103975</xdr:rowOff>
    </xdr:to>
    <xdr:sp macro="" textlink="$A$42">
      <xdr:nvSpPr>
        <xdr:cNvPr id="5" name="CaixaDeTexto 4"/>
        <xdr:cNvSpPr txBox="1"/>
      </xdr:nvSpPr>
      <xdr:spPr>
        <a:xfrm>
          <a:off x="13619297" y="2485225"/>
          <a:ext cx="1243774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927C75-9479-4E20-87DA-CD3B0DBB12C2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KITS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1291226</xdr:colOff>
      <xdr:row>8</xdr:row>
      <xdr:rowOff>195223</xdr:rowOff>
    </xdr:from>
    <xdr:to>
      <xdr:col>7</xdr:col>
      <xdr:colOff>480321</xdr:colOff>
      <xdr:row>9</xdr:row>
      <xdr:rowOff>290473</xdr:rowOff>
    </xdr:to>
    <xdr:sp macro="" textlink="$A$44">
      <xdr:nvSpPr>
        <xdr:cNvPr id="8" name="CaixaDeTexto 7"/>
        <xdr:cNvSpPr txBox="1"/>
      </xdr:nvSpPr>
      <xdr:spPr>
        <a:xfrm>
          <a:off x="13619297" y="3052723"/>
          <a:ext cx="1243774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67ED288-3108-450C-ABEB-AF5B1607FD1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VDPN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7</xdr:row>
      <xdr:rowOff>11906</xdr:rowOff>
    </xdr:from>
    <xdr:to>
      <xdr:col>1</xdr:col>
      <xdr:colOff>2034260</xdr:colOff>
      <xdr:row>8</xdr:row>
      <xdr:rowOff>366637</xdr:rowOff>
    </xdr:to>
    <xdr:sp macro="" textlink="$B$57">
      <xdr:nvSpPr>
        <xdr:cNvPr id="10" name="CaixaDeTexto 9"/>
        <xdr:cNvSpPr txBox="1"/>
      </xdr:nvSpPr>
      <xdr:spPr>
        <a:xfrm>
          <a:off x="2065734" y="3250406"/>
          <a:ext cx="2016401" cy="73573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13</xdr:row>
      <xdr:rowOff>17859</xdr:rowOff>
    </xdr:from>
    <xdr:to>
      <xdr:col>1</xdr:col>
      <xdr:colOff>2034260</xdr:colOff>
      <xdr:row>13</xdr:row>
      <xdr:rowOff>366637</xdr:rowOff>
    </xdr:to>
    <xdr:sp macro="" textlink="$B$61">
      <xdr:nvSpPr>
        <xdr:cNvPr id="11" name="CaixaDeTexto 10"/>
        <xdr:cNvSpPr txBox="1"/>
      </xdr:nvSpPr>
      <xdr:spPr>
        <a:xfrm>
          <a:off x="2065734" y="5161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17859</xdr:colOff>
      <xdr:row>9</xdr:row>
      <xdr:rowOff>17859</xdr:rowOff>
    </xdr:from>
    <xdr:to>
      <xdr:col>3</xdr:col>
      <xdr:colOff>2034260</xdr:colOff>
      <xdr:row>9</xdr:row>
      <xdr:rowOff>366637</xdr:rowOff>
    </xdr:to>
    <xdr:sp macro="" textlink="$B$55">
      <xdr:nvSpPr>
        <xdr:cNvPr id="12" name="CaixaDeTexto 11"/>
        <xdr:cNvSpPr txBox="1"/>
      </xdr:nvSpPr>
      <xdr:spPr>
        <a:xfrm>
          <a:off x="6169888" y="4018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17859</xdr:colOff>
      <xdr:row>7</xdr:row>
      <xdr:rowOff>11906</xdr:rowOff>
    </xdr:from>
    <xdr:to>
      <xdr:col>3</xdr:col>
      <xdr:colOff>2040172</xdr:colOff>
      <xdr:row>7</xdr:row>
      <xdr:rowOff>360684</xdr:rowOff>
    </xdr:to>
    <xdr:sp macro="" textlink="$A$53">
      <xdr:nvSpPr>
        <xdr:cNvPr id="14" name="CaixaDeTexto 13"/>
        <xdr:cNvSpPr txBox="1"/>
      </xdr:nvSpPr>
      <xdr:spPr>
        <a:xfrm>
          <a:off x="4113609" y="3250406"/>
          <a:ext cx="4070188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23112</xdr:colOff>
      <xdr:row>8</xdr:row>
      <xdr:rowOff>17858</xdr:rowOff>
    </xdr:from>
    <xdr:to>
      <xdr:col>2</xdr:col>
      <xdr:colOff>2039513</xdr:colOff>
      <xdr:row>8</xdr:row>
      <xdr:rowOff>366636</xdr:rowOff>
    </xdr:to>
    <xdr:sp macro="" textlink="$A$54">
      <xdr:nvSpPr>
        <xdr:cNvPr id="15" name="CaixaDeTexto 14"/>
        <xdr:cNvSpPr txBox="1"/>
      </xdr:nvSpPr>
      <xdr:spPr>
        <a:xfrm>
          <a:off x="4124465" y="3637358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23113</xdr:colOff>
      <xdr:row>8</xdr:row>
      <xdr:rowOff>17859</xdr:rowOff>
    </xdr:from>
    <xdr:to>
      <xdr:col>3</xdr:col>
      <xdr:colOff>2039514</xdr:colOff>
      <xdr:row>8</xdr:row>
      <xdr:rowOff>366637</xdr:rowOff>
    </xdr:to>
    <xdr:sp macro="" textlink="$A$55">
      <xdr:nvSpPr>
        <xdr:cNvPr id="16" name="CaixaDeTexto 15"/>
        <xdr:cNvSpPr txBox="1"/>
      </xdr:nvSpPr>
      <xdr:spPr>
        <a:xfrm>
          <a:off x="6175142" y="3637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7</xdr:row>
      <xdr:rowOff>13138</xdr:rowOff>
    </xdr:from>
    <xdr:to>
      <xdr:col>0</xdr:col>
      <xdr:colOff>2028307</xdr:colOff>
      <xdr:row>8</xdr:row>
      <xdr:rowOff>367862</xdr:rowOff>
    </xdr:to>
    <xdr:sp macro="" textlink="$A$57">
      <xdr:nvSpPr>
        <xdr:cNvPr id="17" name="CaixaDeTexto 16"/>
        <xdr:cNvSpPr txBox="1"/>
      </xdr:nvSpPr>
      <xdr:spPr>
        <a:xfrm>
          <a:off x="11906" y="2489638"/>
          <a:ext cx="2016401" cy="7357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8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9</xdr:row>
      <xdr:rowOff>22792</xdr:rowOff>
    </xdr:from>
    <xdr:to>
      <xdr:col>0</xdr:col>
      <xdr:colOff>2028307</xdr:colOff>
      <xdr:row>9</xdr:row>
      <xdr:rowOff>371570</xdr:rowOff>
    </xdr:to>
    <xdr:sp macro="" textlink="$A$58">
      <xdr:nvSpPr>
        <xdr:cNvPr id="18" name="CaixaDeTexto 17"/>
        <xdr:cNvSpPr txBox="1"/>
      </xdr:nvSpPr>
      <xdr:spPr>
        <a:xfrm>
          <a:off x="11906" y="402329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 "A"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23303</xdr:rowOff>
    </xdr:from>
    <xdr:to>
      <xdr:col>0</xdr:col>
      <xdr:colOff>2028307</xdr:colOff>
      <xdr:row>11</xdr:row>
      <xdr:rowOff>372081</xdr:rowOff>
    </xdr:to>
    <xdr:sp macro="" textlink="$A$60">
      <xdr:nvSpPr>
        <xdr:cNvPr id="19" name="CaixaDeTexto 18"/>
        <xdr:cNvSpPr txBox="1"/>
      </xdr:nvSpPr>
      <xdr:spPr>
        <a:xfrm>
          <a:off x="11906" y="440480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13</xdr:row>
      <xdr:rowOff>17859</xdr:rowOff>
    </xdr:from>
    <xdr:to>
      <xdr:col>0</xdr:col>
      <xdr:colOff>2028307</xdr:colOff>
      <xdr:row>13</xdr:row>
      <xdr:rowOff>366637</xdr:rowOff>
    </xdr:to>
    <xdr:sp macro="" textlink="$A$61">
      <xdr:nvSpPr>
        <xdr:cNvPr id="20" name="CaixaDeTexto 19"/>
        <xdr:cNvSpPr txBox="1"/>
      </xdr:nvSpPr>
      <xdr:spPr>
        <a:xfrm>
          <a:off x="11906" y="51613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23812</xdr:rowOff>
    </xdr:from>
    <xdr:to>
      <xdr:col>0</xdr:col>
      <xdr:colOff>2028307</xdr:colOff>
      <xdr:row>14</xdr:row>
      <xdr:rowOff>372590</xdr:rowOff>
    </xdr:to>
    <xdr:sp macro="" textlink="$A$62">
      <xdr:nvSpPr>
        <xdr:cNvPr id="21" name="CaixaDeTexto 20"/>
        <xdr:cNvSpPr txBox="1"/>
      </xdr:nvSpPr>
      <xdr:spPr>
        <a:xfrm>
          <a:off x="11906" y="554831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1-A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48025</xdr:colOff>
      <xdr:row>11</xdr:row>
      <xdr:rowOff>310563</xdr:rowOff>
    </xdr:from>
    <xdr:to>
      <xdr:col>2</xdr:col>
      <xdr:colOff>2028265</xdr:colOff>
      <xdr:row>14</xdr:row>
      <xdr:rowOff>358188</xdr:rowOff>
    </xdr:to>
    <xdr:sp macro="" textlink="$C$54">
      <xdr:nvSpPr>
        <xdr:cNvPr id="22" name="Texto explicativo retangular com cantos arredondados 21"/>
        <xdr:cNvSpPr/>
      </xdr:nvSpPr>
      <xdr:spPr>
        <a:xfrm>
          <a:off x="4149378" y="4311063"/>
          <a:ext cx="1980240" cy="1190625"/>
        </a:xfrm>
        <a:prstGeom prst="wedgeRoundRectCallout">
          <a:avLst>
            <a:gd name="adj1" fmla="val -12419"/>
            <a:gd name="adj2" fmla="val -86206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9</xdr:col>
      <xdr:colOff>513854</xdr:colOff>
      <xdr:row>6</xdr:row>
      <xdr:rowOff>113661</xdr:rowOff>
    </xdr:from>
    <xdr:to>
      <xdr:col>11</xdr:col>
      <xdr:colOff>530676</xdr:colOff>
      <xdr:row>8</xdr:row>
      <xdr:rowOff>204107</xdr:rowOff>
    </xdr:to>
    <xdr:sp macro="" textlink="$G$41">
      <xdr:nvSpPr>
        <xdr:cNvPr id="23" name="CaixaDeTexto 22"/>
        <xdr:cNvSpPr txBox="1"/>
      </xdr:nvSpPr>
      <xdr:spPr>
        <a:xfrm>
          <a:off x="17563604" y="2209161"/>
          <a:ext cx="1241465" cy="8524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50BE7A0-E66F-47B3-BED4-4B1A58A10955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LARGURA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12</xdr:col>
      <xdr:colOff>170794</xdr:colOff>
      <xdr:row>6</xdr:row>
      <xdr:rowOff>45943</xdr:rowOff>
    </xdr:from>
    <xdr:to>
      <xdr:col>14</xdr:col>
      <xdr:colOff>231321</xdr:colOff>
      <xdr:row>8</xdr:row>
      <xdr:rowOff>285749</xdr:rowOff>
    </xdr:to>
    <xdr:sp macro="" textlink="$G$42">
      <xdr:nvSpPr>
        <xdr:cNvPr id="53" name="CaixaDeTexto 52"/>
        <xdr:cNvSpPr txBox="1"/>
      </xdr:nvSpPr>
      <xdr:spPr>
        <a:xfrm>
          <a:off x="19057508" y="2141443"/>
          <a:ext cx="1285170" cy="10018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94ABF4D-0D8F-48D3-87C5-D389FF321ED0}" type="TxLink">
            <a:rPr lang="en-US" sz="20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ALTURA (mm)</a:t>
          </a:fld>
          <a:endParaRPr lang="pt-BR" sz="2000">
            <a:ln>
              <a:noFill/>
            </a:ln>
          </a:endParaRPr>
        </a:p>
      </xdr:txBody>
    </xdr:sp>
    <xdr:clientData/>
  </xdr:twoCellAnchor>
  <xdr:twoCellAnchor>
    <xdr:from>
      <xdr:col>5</xdr:col>
      <xdr:colOff>1340459</xdr:colOff>
      <xdr:row>4</xdr:row>
      <xdr:rowOff>201227</xdr:rowOff>
    </xdr:from>
    <xdr:to>
      <xdr:col>14</xdr:col>
      <xdr:colOff>122459</xdr:colOff>
      <xdr:row>6</xdr:row>
      <xdr:rowOff>27214</xdr:rowOff>
    </xdr:to>
    <xdr:sp macro="" textlink="$C$41">
      <xdr:nvSpPr>
        <xdr:cNvPr id="54" name="CaixaDeTexto 53"/>
        <xdr:cNvSpPr txBox="1"/>
      </xdr:nvSpPr>
      <xdr:spPr>
        <a:xfrm>
          <a:off x="11613852" y="1725227"/>
          <a:ext cx="8619964" cy="397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8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800">
            <a:ln>
              <a:noFill/>
            </a:ln>
          </a:endParaRPr>
        </a:p>
      </xdr:txBody>
    </xdr:sp>
    <xdr:clientData/>
  </xdr:twoCellAnchor>
  <xdr:twoCellAnchor>
    <xdr:from>
      <xdr:col>0</xdr:col>
      <xdr:colOff>13607</xdr:colOff>
      <xdr:row>15</xdr:row>
      <xdr:rowOff>27214</xdr:rowOff>
    </xdr:from>
    <xdr:to>
      <xdr:col>0</xdr:col>
      <xdr:colOff>2030008</xdr:colOff>
      <xdr:row>15</xdr:row>
      <xdr:rowOff>375992</xdr:rowOff>
    </xdr:to>
    <xdr:sp macro="" textlink="$A$63">
      <xdr:nvSpPr>
        <xdr:cNvPr id="55" name="CaixaDeTexto 54"/>
        <xdr:cNvSpPr txBox="1"/>
      </xdr:nvSpPr>
      <xdr:spPr>
        <a:xfrm>
          <a:off x="13607" y="593271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1EF979C-CAF9-437C-8F17-46AFE7961F3B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2-A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16</xdr:row>
      <xdr:rowOff>21772</xdr:rowOff>
    </xdr:from>
    <xdr:to>
      <xdr:col>0</xdr:col>
      <xdr:colOff>2027287</xdr:colOff>
      <xdr:row>16</xdr:row>
      <xdr:rowOff>370550</xdr:rowOff>
    </xdr:to>
    <xdr:sp macro="" textlink="$A$64">
      <xdr:nvSpPr>
        <xdr:cNvPr id="56" name="CaixaDeTexto 55"/>
        <xdr:cNvSpPr txBox="1"/>
      </xdr:nvSpPr>
      <xdr:spPr>
        <a:xfrm>
          <a:off x="10886" y="63082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00455C1-30A9-4EAB-8A17-EC6DC26E057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2-B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17</xdr:row>
      <xdr:rowOff>21772</xdr:rowOff>
    </xdr:from>
    <xdr:to>
      <xdr:col>0</xdr:col>
      <xdr:colOff>2027287</xdr:colOff>
      <xdr:row>17</xdr:row>
      <xdr:rowOff>370550</xdr:rowOff>
    </xdr:to>
    <xdr:sp macro="" textlink="$A$65">
      <xdr:nvSpPr>
        <xdr:cNvPr id="57" name="CaixaDeTexto 56"/>
        <xdr:cNvSpPr txBox="1"/>
      </xdr:nvSpPr>
      <xdr:spPr>
        <a:xfrm>
          <a:off x="10886" y="668927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30AB14B-8E89-4214-80EA-C3FE9B04A0BC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 1-B</a:t>
          </a:fld>
          <a:endParaRPr lang="pt-BR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10886</xdr:colOff>
      <xdr:row>18</xdr:row>
      <xdr:rowOff>24492</xdr:rowOff>
    </xdr:from>
    <xdr:to>
      <xdr:col>2</xdr:col>
      <xdr:colOff>0</xdr:colOff>
      <xdr:row>18</xdr:row>
      <xdr:rowOff>373270</xdr:rowOff>
    </xdr:to>
    <xdr:sp macro="" textlink="$A$66">
      <xdr:nvSpPr>
        <xdr:cNvPr id="58" name="CaixaDeTexto 57"/>
        <xdr:cNvSpPr txBox="1"/>
      </xdr:nvSpPr>
      <xdr:spPr>
        <a:xfrm>
          <a:off x="10886" y="7072992"/>
          <a:ext cx="4084864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48EA0C1-BEC3-4D62-88F8-647426B5EDED}" type="TxLink">
            <a:rPr lang="en-US" sz="12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SISTEMA ADEQUADO PARA LAMINADOS!</a:t>
          </a:fld>
          <a:endParaRPr lang="pt-BR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1297668</xdr:colOff>
      <xdr:row>11</xdr:row>
      <xdr:rowOff>111262</xdr:rowOff>
    </xdr:from>
    <xdr:to>
      <xdr:col>7</xdr:col>
      <xdr:colOff>486763</xdr:colOff>
      <xdr:row>12</xdr:row>
      <xdr:rowOff>206512</xdr:rowOff>
    </xdr:to>
    <xdr:sp macro="" textlink="$A$46">
      <xdr:nvSpPr>
        <xdr:cNvPr id="64" name="CaixaDeTexto 63"/>
        <xdr:cNvSpPr txBox="1"/>
      </xdr:nvSpPr>
      <xdr:spPr>
        <a:xfrm>
          <a:off x="13625739" y="4111762"/>
          <a:ext cx="1243774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94FBAE9-D872-4649-AAAB-BEAC3C278F26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VDPN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693965</xdr:colOff>
      <xdr:row>12</xdr:row>
      <xdr:rowOff>252135</xdr:rowOff>
    </xdr:from>
    <xdr:to>
      <xdr:col>7</xdr:col>
      <xdr:colOff>497970</xdr:colOff>
      <xdr:row>13</xdr:row>
      <xdr:rowOff>347385</xdr:rowOff>
    </xdr:to>
    <xdr:sp macro="" textlink="$A$47">
      <xdr:nvSpPr>
        <xdr:cNvPr id="67" name="CaixaDeTexto 66"/>
        <xdr:cNvSpPr txBox="1"/>
      </xdr:nvSpPr>
      <xdr:spPr>
        <a:xfrm>
          <a:off x="13022036" y="4633635"/>
          <a:ext cx="1858684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C973D18-785B-402F-839D-F4356EF86E70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VDPL e VDC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20580</xdr:colOff>
      <xdr:row>14</xdr:row>
      <xdr:rowOff>26533</xdr:rowOff>
    </xdr:from>
    <xdr:to>
      <xdr:col>1</xdr:col>
      <xdr:colOff>2036981</xdr:colOff>
      <xdr:row>14</xdr:row>
      <xdr:rowOff>375311</xdr:rowOff>
    </xdr:to>
    <xdr:sp macro="" textlink="$B$62">
      <xdr:nvSpPr>
        <xdr:cNvPr id="72" name="CaixaDeTexto 71"/>
        <xdr:cNvSpPr txBox="1"/>
      </xdr:nvSpPr>
      <xdr:spPr>
        <a:xfrm>
          <a:off x="2068455" y="555103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D9B7458-D2BA-4AB3-8499-B5DFC93E403B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16917</xdr:colOff>
      <xdr:row>15</xdr:row>
      <xdr:rowOff>19206</xdr:rowOff>
    </xdr:from>
    <xdr:to>
      <xdr:col>1</xdr:col>
      <xdr:colOff>2033318</xdr:colOff>
      <xdr:row>15</xdr:row>
      <xdr:rowOff>367984</xdr:rowOff>
    </xdr:to>
    <xdr:sp macro="" textlink="$B$63">
      <xdr:nvSpPr>
        <xdr:cNvPr id="73" name="CaixaDeTexto 72"/>
        <xdr:cNvSpPr txBox="1"/>
      </xdr:nvSpPr>
      <xdr:spPr>
        <a:xfrm>
          <a:off x="2064792" y="59247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AE8BA5-D9D8-40AF-ACD9-A2C92D91183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19114</xdr:colOff>
      <xdr:row>16</xdr:row>
      <xdr:rowOff>17741</xdr:rowOff>
    </xdr:from>
    <xdr:to>
      <xdr:col>1</xdr:col>
      <xdr:colOff>2035515</xdr:colOff>
      <xdr:row>16</xdr:row>
      <xdr:rowOff>366519</xdr:rowOff>
    </xdr:to>
    <xdr:sp macro="" textlink="$B$64">
      <xdr:nvSpPr>
        <xdr:cNvPr id="74" name="CaixaDeTexto 73"/>
        <xdr:cNvSpPr txBox="1"/>
      </xdr:nvSpPr>
      <xdr:spPr>
        <a:xfrm>
          <a:off x="2066989" y="6304241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3D0363A-F521-44F9-A794-89F1451EC866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15451</xdr:colOff>
      <xdr:row>17</xdr:row>
      <xdr:rowOff>10414</xdr:rowOff>
    </xdr:from>
    <xdr:to>
      <xdr:col>1</xdr:col>
      <xdr:colOff>2031852</xdr:colOff>
      <xdr:row>17</xdr:row>
      <xdr:rowOff>359192</xdr:rowOff>
    </xdr:to>
    <xdr:sp macro="" textlink="$B$65">
      <xdr:nvSpPr>
        <xdr:cNvPr id="75" name="CaixaDeTexto 74"/>
        <xdr:cNvSpPr txBox="1"/>
      </xdr:nvSpPr>
      <xdr:spPr>
        <a:xfrm>
          <a:off x="2063326" y="6677914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AE633DE-443E-444E-AFB6-318FF6764C3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50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884402</xdr:colOff>
      <xdr:row>16</xdr:row>
      <xdr:rowOff>44824</xdr:rowOff>
    </xdr:from>
    <xdr:to>
      <xdr:col>4</xdr:col>
      <xdr:colOff>1255059</xdr:colOff>
      <xdr:row>18</xdr:row>
      <xdr:rowOff>347383</xdr:rowOff>
    </xdr:to>
    <xdr:sp macro="" textlink="$C$65">
      <xdr:nvSpPr>
        <xdr:cNvPr id="76" name="Texto explicativo retangular com cantos arredondados 75"/>
        <xdr:cNvSpPr/>
      </xdr:nvSpPr>
      <xdr:spPr>
        <a:xfrm>
          <a:off x="4985755" y="5950324"/>
          <a:ext cx="4472010" cy="1064559"/>
        </a:xfrm>
        <a:prstGeom prst="wedgeRoundRectCallout">
          <a:avLst>
            <a:gd name="adj1" fmla="val -67961"/>
            <a:gd name="adj2" fmla="val -53612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9B594F5-7016-4821-8B29-F3CDF394A57D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Esta é a medida à mais para as portas com perfil lateral com fechadura embutida ou perfil lateral para canto.        Não editável!</a:t>
          </a:fld>
          <a:endParaRPr lang="pt-BR" sz="16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1815124</xdr:colOff>
      <xdr:row>4</xdr:row>
      <xdr:rowOff>301770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27213</xdr:colOff>
      <xdr:row>1</xdr:row>
      <xdr:rowOff>83965</xdr:rowOff>
    </xdr:from>
    <xdr:to>
      <xdr:col>14</xdr:col>
      <xdr:colOff>204106</xdr:colOff>
      <xdr:row>4</xdr:row>
      <xdr:rowOff>143996</xdr:rowOff>
    </xdr:to>
    <xdr:sp macro="" textlink="">
      <xdr:nvSpPr>
        <xdr:cNvPr id="89" name="CaixaDeTexto 88"/>
        <xdr:cNvSpPr txBox="1"/>
      </xdr:nvSpPr>
      <xdr:spPr>
        <a:xfrm>
          <a:off x="2081892" y="464965"/>
          <a:ext cx="18233571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  <xdr:twoCellAnchor>
    <xdr:from>
      <xdr:col>0</xdr:col>
      <xdr:colOff>15098</xdr:colOff>
      <xdr:row>10</xdr:row>
      <xdr:rowOff>25513</xdr:rowOff>
    </xdr:from>
    <xdr:to>
      <xdr:col>0</xdr:col>
      <xdr:colOff>2031499</xdr:colOff>
      <xdr:row>10</xdr:row>
      <xdr:rowOff>374291</xdr:rowOff>
    </xdr:to>
    <xdr:sp macro="" textlink="$A$59">
      <xdr:nvSpPr>
        <xdr:cNvPr id="46" name="CaixaDeTexto 45"/>
        <xdr:cNvSpPr txBox="1"/>
      </xdr:nvSpPr>
      <xdr:spPr>
        <a:xfrm>
          <a:off x="15098" y="364501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BE15C92-04C9-4592-B9D3-3D6BCFEA74FB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 "B"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24660</xdr:colOff>
      <xdr:row>7</xdr:row>
      <xdr:rowOff>11206</xdr:rowOff>
    </xdr:from>
    <xdr:to>
      <xdr:col>4</xdr:col>
      <xdr:colOff>2031536</xdr:colOff>
      <xdr:row>8</xdr:row>
      <xdr:rowOff>366637</xdr:rowOff>
    </xdr:to>
    <xdr:sp macro="" textlink="$C$57">
      <xdr:nvSpPr>
        <xdr:cNvPr id="47" name="CaixaDeTexto 46"/>
        <xdr:cNvSpPr txBox="1"/>
      </xdr:nvSpPr>
      <xdr:spPr>
        <a:xfrm>
          <a:off x="8227366" y="3249706"/>
          <a:ext cx="2006876" cy="736431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A0F63E4-FF82-464A-A3F8-5347D6EB9505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MONTAGEM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1714500</xdr:colOff>
          <xdr:row>9</xdr:row>
          <xdr:rowOff>38100</xdr:rowOff>
        </xdr:from>
        <xdr:to>
          <xdr:col>4</xdr:col>
          <xdr:colOff>2038350</xdr:colOff>
          <xdr:row>10</xdr:row>
          <xdr:rowOff>371475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680358</xdr:colOff>
      <xdr:row>9</xdr:row>
      <xdr:rowOff>338500</xdr:rowOff>
    </xdr:from>
    <xdr:to>
      <xdr:col>7</xdr:col>
      <xdr:colOff>490966</xdr:colOff>
      <xdr:row>11</xdr:row>
      <xdr:rowOff>52750</xdr:rowOff>
    </xdr:to>
    <xdr:sp macro="" textlink="$A$45">
      <xdr:nvSpPr>
        <xdr:cNvPr id="49" name="CaixaDeTexto 48"/>
        <xdr:cNvSpPr txBox="1"/>
      </xdr:nvSpPr>
      <xdr:spPr>
        <a:xfrm>
          <a:off x="13008429" y="3577000"/>
          <a:ext cx="1865287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F5F2975-5286-4B2E-86B9-C6E3DC9AEB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VDPL e VDPL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558358</xdr:colOff>
      <xdr:row>8</xdr:row>
      <xdr:rowOff>190740</xdr:rowOff>
    </xdr:from>
    <xdr:to>
      <xdr:col>9</xdr:col>
      <xdr:colOff>285749</xdr:colOff>
      <xdr:row>9</xdr:row>
      <xdr:rowOff>285990</xdr:rowOff>
    </xdr:to>
    <xdr:sp macro="" textlink="$B$44">
      <xdr:nvSpPr>
        <xdr:cNvPr id="51" name="CaixaDeTexto 50"/>
        <xdr:cNvSpPr txBox="1"/>
      </xdr:nvSpPr>
      <xdr:spPr>
        <a:xfrm>
          <a:off x="14941108" y="3048240"/>
          <a:ext cx="2394391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0FC0824-A2F5-4B1F-8A75-644A7733B9E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 LADO "A"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521545</xdr:colOff>
      <xdr:row>8</xdr:row>
      <xdr:rowOff>188807</xdr:rowOff>
    </xdr:from>
    <xdr:to>
      <xdr:col>11</xdr:col>
      <xdr:colOff>544679</xdr:colOff>
      <xdr:row>9</xdr:row>
      <xdr:rowOff>284057</xdr:rowOff>
    </xdr:to>
    <xdr:sp macro="" textlink="$F$44">
      <xdr:nvSpPr>
        <xdr:cNvPr id="71" name="CaixaDeTexto 70"/>
        <xdr:cNvSpPr txBox="1"/>
      </xdr:nvSpPr>
      <xdr:spPr>
        <a:xfrm>
          <a:off x="17571295" y="3046307"/>
          <a:ext cx="1247777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AD6600F-5BAF-4088-9355-80767D23C7A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721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527987</xdr:colOff>
      <xdr:row>11</xdr:row>
      <xdr:rowOff>111884</xdr:rowOff>
    </xdr:from>
    <xdr:to>
      <xdr:col>11</xdr:col>
      <xdr:colOff>551121</xdr:colOff>
      <xdr:row>12</xdr:row>
      <xdr:rowOff>207134</xdr:rowOff>
    </xdr:to>
    <xdr:sp macro="" textlink="$F$46">
      <xdr:nvSpPr>
        <xdr:cNvPr id="77" name="CaixaDeTexto 76"/>
        <xdr:cNvSpPr txBox="1"/>
      </xdr:nvSpPr>
      <xdr:spPr>
        <a:xfrm>
          <a:off x="17577737" y="4112384"/>
          <a:ext cx="1247777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4D2054C-D22A-40D1-AB47-96EEB42C5257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728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539194</xdr:colOff>
      <xdr:row>12</xdr:row>
      <xdr:rowOff>266364</xdr:rowOff>
    </xdr:from>
    <xdr:to>
      <xdr:col>11</xdr:col>
      <xdr:colOff>562328</xdr:colOff>
      <xdr:row>13</xdr:row>
      <xdr:rowOff>361614</xdr:rowOff>
    </xdr:to>
    <xdr:sp macro="" textlink="$F$47">
      <xdr:nvSpPr>
        <xdr:cNvPr id="78" name="CaixaDeTexto 77"/>
        <xdr:cNvSpPr txBox="1"/>
      </xdr:nvSpPr>
      <xdr:spPr>
        <a:xfrm>
          <a:off x="17588944" y="4647864"/>
          <a:ext cx="1247777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9AC986E-B623-47D1-9B0E-8E953C78035B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762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9</xdr:col>
      <xdr:colOff>532190</xdr:colOff>
      <xdr:row>9</xdr:row>
      <xdr:rowOff>339122</xdr:rowOff>
    </xdr:from>
    <xdr:to>
      <xdr:col>11</xdr:col>
      <xdr:colOff>555324</xdr:colOff>
      <xdr:row>11</xdr:row>
      <xdr:rowOff>53372</xdr:rowOff>
    </xdr:to>
    <xdr:sp macro="" textlink="$F$45">
      <xdr:nvSpPr>
        <xdr:cNvPr id="79" name="CaixaDeTexto 78"/>
        <xdr:cNvSpPr txBox="1"/>
      </xdr:nvSpPr>
      <xdr:spPr>
        <a:xfrm>
          <a:off x="17581940" y="3577622"/>
          <a:ext cx="1247777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893D3-A0B9-43FE-A83F-4455E5F8D2C0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740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178491</xdr:colOff>
      <xdr:row>8</xdr:row>
      <xdr:rowOff>208668</xdr:rowOff>
    </xdr:from>
    <xdr:to>
      <xdr:col>14</xdr:col>
      <xdr:colOff>208828</xdr:colOff>
      <xdr:row>9</xdr:row>
      <xdr:rowOff>303918</xdr:rowOff>
    </xdr:to>
    <xdr:sp macro="" textlink="$F$51">
      <xdr:nvSpPr>
        <xdr:cNvPr id="81" name="CaixaDeTexto 80"/>
        <xdr:cNvSpPr txBox="1"/>
      </xdr:nvSpPr>
      <xdr:spPr>
        <a:xfrm>
          <a:off x="19065205" y="3066168"/>
          <a:ext cx="1254980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0768189-4244-4D1B-BF10-C0EED51AB9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184933</xdr:colOff>
      <xdr:row>11</xdr:row>
      <xdr:rowOff>138314</xdr:rowOff>
    </xdr:from>
    <xdr:to>
      <xdr:col>14</xdr:col>
      <xdr:colOff>215270</xdr:colOff>
      <xdr:row>12</xdr:row>
      <xdr:rowOff>233564</xdr:rowOff>
    </xdr:to>
    <xdr:sp macro="" textlink="$F$51">
      <xdr:nvSpPr>
        <xdr:cNvPr id="82" name="CaixaDeTexto 81"/>
        <xdr:cNvSpPr txBox="1"/>
      </xdr:nvSpPr>
      <xdr:spPr>
        <a:xfrm>
          <a:off x="19071647" y="4138814"/>
          <a:ext cx="1254980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787F9E1-6577-477D-8C06-5E70DB829F5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196140</xdr:colOff>
      <xdr:row>12</xdr:row>
      <xdr:rowOff>292794</xdr:rowOff>
    </xdr:from>
    <xdr:to>
      <xdr:col>14</xdr:col>
      <xdr:colOff>226477</xdr:colOff>
      <xdr:row>14</xdr:row>
      <xdr:rowOff>7044</xdr:rowOff>
    </xdr:to>
    <xdr:sp macro="" textlink="$F$51">
      <xdr:nvSpPr>
        <xdr:cNvPr id="83" name="CaixaDeTexto 82"/>
        <xdr:cNvSpPr txBox="1"/>
      </xdr:nvSpPr>
      <xdr:spPr>
        <a:xfrm>
          <a:off x="19082854" y="4674294"/>
          <a:ext cx="1254980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DB15CB7-7EF5-4F83-BB3C-4070AB97CA10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189136</xdr:colOff>
      <xdr:row>9</xdr:row>
      <xdr:rowOff>365552</xdr:rowOff>
    </xdr:from>
    <xdr:to>
      <xdr:col>14</xdr:col>
      <xdr:colOff>219473</xdr:colOff>
      <xdr:row>11</xdr:row>
      <xdr:rowOff>79802</xdr:rowOff>
    </xdr:to>
    <xdr:sp macro="" textlink="$F$51">
      <xdr:nvSpPr>
        <xdr:cNvPr id="84" name="CaixaDeTexto 83"/>
        <xdr:cNvSpPr txBox="1"/>
      </xdr:nvSpPr>
      <xdr:spPr>
        <a:xfrm>
          <a:off x="19075850" y="3604052"/>
          <a:ext cx="1254980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2AC472-F086-4D30-8CF6-26F3C361F6A8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13375</xdr:colOff>
      <xdr:row>10</xdr:row>
      <xdr:rowOff>24585</xdr:rowOff>
    </xdr:from>
    <xdr:to>
      <xdr:col>3</xdr:col>
      <xdr:colOff>2029776</xdr:colOff>
      <xdr:row>10</xdr:row>
      <xdr:rowOff>373363</xdr:rowOff>
    </xdr:to>
    <xdr:sp macro="" textlink="$B$55">
      <xdr:nvSpPr>
        <xdr:cNvPr id="85" name="CaixaDeTexto 84"/>
        <xdr:cNvSpPr txBox="1"/>
      </xdr:nvSpPr>
      <xdr:spPr>
        <a:xfrm>
          <a:off x="6165404" y="4406085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3</xdr:col>
      <xdr:colOff>22412</xdr:colOff>
      <xdr:row>12</xdr:row>
      <xdr:rowOff>111262</xdr:rowOff>
    </xdr:from>
    <xdr:to>
      <xdr:col>4</xdr:col>
      <xdr:colOff>100853</xdr:colOff>
      <xdr:row>15</xdr:row>
      <xdr:rowOff>280149</xdr:rowOff>
    </xdr:to>
    <xdr:sp macro="" textlink="$C$55">
      <xdr:nvSpPr>
        <xdr:cNvPr id="13" name="Texto explicativo retangular com cantos arredondados 12"/>
        <xdr:cNvSpPr/>
      </xdr:nvSpPr>
      <xdr:spPr>
        <a:xfrm>
          <a:off x="6174441" y="4492762"/>
          <a:ext cx="2129118" cy="1311887"/>
        </a:xfrm>
        <a:prstGeom prst="wedgeRoundRectCallout">
          <a:avLst>
            <a:gd name="adj1" fmla="val -14627"/>
            <a:gd name="adj2" fmla="val -96904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temos PORTAS nas duas laterais e mais duas PORTAS centrais! (Número não editável)</a:t>
          </a:fld>
          <a:endParaRPr lang="pt-BR" sz="1400" b="1"/>
        </a:p>
      </xdr:txBody>
    </xdr:sp>
    <xdr:clientData/>
  </xdr:twoCellAnchor>
  <xdr:twoCellAnchor>
    <xdr:from>
      <xdr:col>7</xdr:col>
      <xdr:colOff>559828</xdr:colOff>
      <xdr:row>9</xdr:row>
      <xdr:rowOff>337891</xdr:rowOff>
    </xdr:from>
    <xdr:to>
      <xdr:col>9</xdr:col>
      <xdr:colOff>278096</xdr:colOff>
      <xdr:row>11</xdr:row>
      <xdr:rowOff>52141</xdr:rowOff>
    </xdr:to>
    <xdr:sp macro="" textlink="$B$45">
      <xdr:nvSpPr>
        <xdr:cNvPr id="61" name="CaixaDeTexto 60"/>
        <xdr:cNvSpPr txBox="1"/>
      </xdr:nvSpPr>
      <xdr:spPr>
        <a:xfrm>
          <a:off x="14894953" y="3576391"/>
          <a:ext cx="2373362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9FCDB4-D22D-4FA4-A7C3-60B69DF10760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 LADO "A"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558512</xdr:colOff>
      <xdr:row>11</xdr:row>
      <xdr:rowOff>112457</xdr:rowOff>
    </xdr:from>
    <xdr:to>
      <xdr:col>9</xdr:col>
      <xdr:colOff>273843</xdr:colOff>
      <xdr:row>12</xdr:row>
      <xdr:rowOff>207707</xdr:rowOff>
    </xdr:to>
    <xdr:sp macro="" textlink="$B$46">
      <xdr:nvSpPr>
        <xdr:cNvPr id="62" name="CaixaDeTexto 61"/>
        <xdr:cNvSpPr txBox="1"/>
      </xdr:nvSpPr>
      <xdr:spPr>
        <a:xfrm>
          <a:off x="14893637" y="4112957"/>
          <a:ext cx="2370425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45BE374-CFD5-459A-9E86-D833228EA6D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 LADO "B"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560598</xdr:colOff>
      <xdr:row>12</xdr:row>
      <xdr:rowOff>253655</xdr:rowOff>
    </xdr:from>
    <xdr:to>
      <xdr:col>9</xdr:col>
      <xdr:colOff>272144</xdr:colOff>
      <xdr:row>13</xdr:row>
      <xdr:rowOff>348905</xdr:rowOff>
    </xdr:to>
    <xdr:sp macro="" textlink="$B$47">
      <xdr:nvSpPr>
        <xdr:cNvPr id="63" name="CaixaDeTexto 62"/>
        <xdr:cNvSpPr txBox="1"/>
      </xdr:nvSpPr>
      <xdr:spPr>
        <a:xfrm>
          <a:off x="14943348" y="4635155"/>
          <a:ext cx="2378546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E1646E9-C67F-43F9-A1A9-5D6D3A17BB24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PORTAS LADO "B"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7</xdr:col>
      <xdr:colOff>561561</xdr:colOff>
      <xdr:row>7</xdr:row>
      <xdr:rowOff>13853</xdr:rowOff>
    </xdr:from>
    <xdr:to>
      <xdr:col>8</xdr:col>
      <xdr:colOff>112846</xdr:colOff>
      <xdr:row>8</xdr:row>
      <xdr:rowOff>109103</xdr:rowOff>
    </xdr:to>
    <xdr:sp macro="" textlink="$B$43">
      <xdr:nvSpPr>
        <xdr:cNvPr id="65" name="CaixaDeTexto 64"/>
        <xdr:cNvSpPr txBox="1"/>
      </xdr:nvSpPr>
      <xdr:spPr>
        <a:xfrm>
          <a:off x="14944311" y="2490353"/>
          <a:ext cx="1605964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DF80B95-5D4B-421D-823A-0B1545F5AEE6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VIDROS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3</xdr:col>
      <xdr:colOff>2041072</xdr:colOff>
      <xdr:row>21</xdr:row>
      <xdr:rowOff>81642</xdr:rowOff>
    </xdr:from>
    <xdr:to>
      <xdr:col>5</xdr:col>
      <xdr:colOff>1989838</xdr:colOff>
      <xdr:row>26</xdr:row>
      <xdr:rowOff>342495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05108" y="7892142"/>
          <a:ext cx="4058123" cy="2165853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</xdr:row>
      <xdr:rowOff>40822</xdr:rowOff>
    </xdr:from>
    <xdr:to>
      <xdr:col>5</xdr:col>
      <xdr:colOff>1224643</xdr:colOff>
      <xdr:row>21</xdr:row>
      <xdr:rowOff>68036</xdr:rowOff>
    </xdr:to>
    <xdr:sp macro="" textlink="">
      <xdr:nvSpPr>
        <xdr:cNvPr id="27" name="CaixaDeTexto 26"/>
        <xdr:cNvSpPr txBox="1"/>
      </xdr:nvSpPr>
      <xdr:spPr>
        <a:xfrm>
          <a:off x="8218714" y="7470322"/>
          <a:ext cx="3279322" cy="4082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/>
            <a:t>OPÇÕES DE MONTAGEM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14</xdr:col>
      <xdr:colOff>560294</xdr:colOff>
      <xdr:row>23</xdr:row>
      <xdr:rowOff>200025</xdr:rowOff>
    </xdr:to>
    <xdr:pic>
      <xdr:nvPicPr>
        <xdr:cNvPr id="65" name="Imagem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1941" y="4078941"/>
          <a:ext cx="10948147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2110168</xdr:colOff>
      <xdr:row>18</xdr:row>
      <xdr:rowOff>299356</xdr:rowOff>
    </xdr:from>
    <xdr:to>
      <xdr:col>5</xdr:col>
      <xdr:colOff>331905</xdr:colOff>
      <xdr:row>19</xdr:row>
      <xdr:rowOff>288150</xdr:rowOff>
    </xdr:to>
    <xdr:sp macro="" textlink="">
      <xdr:nvSpPr>
        <xdr:cNvPr id="56" name="Seta para a direita 55"/>
        <xdr:cNvSpPr/>
      </xdr:nvSpPr>
      <xdr:spPr>
        <a:xfrm rot="985660">
          <a:off x="8262197" y="6664297"/>
          <a:ext cx="3152326" cy="369794"/>
        </a:xfrm>
        <a:prstGeom prst="rightArrow">
          <a:avLst>
            <a:gd name="adj1" fmla="val 37878"/>
            <a:gd name="adj2" fmla="val 13484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1434354</xdr:colOff>
      <xdr:row>5</xdr:row>
      <xdr:rowOff>89649</xdr:rowOff>
    </xdr:from>
    <xdr:to>
      <xdr:col>7</xdr:col>
      <xdr:colOff>179294</xdr:colOff>
      <xdr:row>5</xdr:row>
      <xdr:rowOff>358588</xdr:rowOff>
    </xdr:to>
    <xdr:sp macro="" textlink="$B$43">
      <xdr:nvSpPr>
        <xdr:cNvPr id="2" name="CaixaDeTexto 1"/>
        <xdr:cNvSpPr txBox="1"/>
      </xdr:nvSpPr>
      <xdr:spPr>
        <a:xfrm>
          <a:off x="7586383" y="1613649"/>
          <a:ext cx="7776882" cy="2689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C4387AA-A480-48ED-85D9-60A0FDA894F5}" type="TxLink">
            <a:rPr lang="en-US" sz="1400" b="0" i="0" u="none" strike="noStrike">
              <a:ln>
                <a:noFill/>
              </a:ln>
              <a:solidFill>
                <a:srgbClr val="000000"/>
              </a:solidFill>
              <a:latin typeface="Calibri"/>
              <a:cs typeface="Calibri"/>
            </a:rPr>
            <a:pPr algn="ctr"/>
            <a:t>DIMENSÕES DOS VIDROS CONFORME INFORMAÇÕES DIGITADAS NA TABELA DE DADOS</a:t>
          </a:fld>
          <a:endParaRPr lang="pt-BR" sz="1400">
            <a:ln>
              <a:noFill/>
            </a:ln>
          </a:endParaRPr>
        </a:p>
      </xdr:txBody>
    </xdr:sp>
    <xdr:clientData/>
  </xdr:twoCellAnchor>
  <xdr:oneCellAnchor>
    <xdr:from>
      <xdr:col>11</xdr:col>
      <xdr:colOff>209550</xdr:colOff>
      <xdr:row>14</xdr:row>
      <xdr:rowOff>352425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7811750" y="4429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5</xdr:col>
      <xdr:colOff>98612</xdr:colOff>
      <xdr:row>7</xdr:row>
      <xdr:rowOff>63906</xdr:rowOff>
    </xdr:from>
    <xdr:to>
      <xdr:col>5</xdr:col>
      <xdr:colOff>1346387</xdr:colOff>
      <xdr:row>9</xdr:row>
      <xdr:rowOff>14560</xdr:rowOff>
    </xdr:to>
    <xdr:sp macro="" textlink="$C$45">
      <xdr:nvSpPr>
        <xdr:cNvPr id="4" name="CaixaDeTexto 3"/>
        <xdr:cNvSpPr txBox="1"/>
      </xdr:nvSpPr>
      <xdr:spPr>
        <a:xfrm>
          <a:off x="11181230" y="234990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8C8DC96-FFDD-45F1-AB4E-57AAC2DE8AE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661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98612</xdr:colOff>
      <xdr:row>7</xdr:row>
      <xdr:rowOff>63906</xdr:rowOff>
    </xdr:from>
    <xdr:to>
      <xdr:col>6</xdr:col>
      <xdr:colOff>1346387</xdr:colOff>
      <xdr:row>9</xdr:row>
      <xdr:rowOff>14560</xdr:rowOff>
    </xdr:to>
    <xdr:sp macro="" textlink="$C$50">
      <xdr:nvSpPr>
        <xdr:cNvPr id="5" name="CaixaDeTexto 4"/>
        <xdr:cNvSpPr txBox="1"/>
      </xdr:nvSpPr>
      <xdr:spPr>
        <a:xfrm>
          <a:off x="13231906" y="234990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878EED6-2DAD-4432-94E2-27887D13127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98612</xdr:colOff>
      <xdr:row>7</xdr:row>
      <xdr:rowOff>63906</xdr:rowOff>
    </xdr:from>
    <xdr:to>
      <xdr:col>4</xdr:col>
      <xdr:colOff>1346387</xdr:colOff>
      <xdr:row>9</xdr:row>
      <xdr:rowOff>14560</xdr:rowOff>
    </xdr:to>
    <xdr:sp macro="" textlink="$A$56">
      <xdr:nvSpPr>
        <xdr:cNvPr id="6" name="CaixaDeTexto 5"/>
        <xdr:cNvSpPr txBox="1"/>
      </xdr:nvSpPr>
      <xdr:spPr>
        <a:xfrm>
          <a:off x="9130553" y="2349906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9E94E05-63A1-4160-8813-ACAC9C266D5D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5</xdr:col>
      <xdr:colOff>98612</xdr:colOff>
      <xdr:row>9</xdr:row>
      <xdr:rowOff>268813</xdr:rowOff>
    </xdr:from>
    <xdr:to>
      <xdr:col>5</xdr:col>
      <xdr:colOff>1346387</xdr:colOff>
      <xdr:row>11</xdr:row>
      <xdr:rowOff>107408</xdr:rowOff>
    </xdr:to>
    <xdr:sp macro="" textlink="$C$46">
      <xdr:nvSpPr>
        <xdr:cNvPr id="7" name="CaixaDeTexto 6"/>
        <xdr:cNvSpPr txBox="1"/>
      </xdr:nvSpPr>
      <xdr:spPr>
        <a:xfrm>
          <a:off x="11181230" y="320475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93B7008-A7F4-4572-A220-B8F753505348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730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6</xdr:col>
      <xdr:colOff>98612</xdr:colOff>
      <xdr:row>9</xdr:row>
      <xdr:rowOff>268813</xdr:rowOff>
    </xdr:from>
    <xdr:to>
      <xdr:col>6</xdr:col>
      <xdr:colOff>1346387</xdr:colOff>
      <xdr:row>11</xdr:row>
      <xdr:rowOff>107408</xdr:rowOff>
    </xdr:to>
    <xdr:sp macro="" textlink="$C$51">
      <xdr:nvSpPr>
        <xdr:cNvPr id="8" name="CaixaDeTexto 7"/>
        <xdr:cNvSpPr txBox="1"/>
      </xdr:nvSpPr>
      <xdr:spPr>
        <a:xfrm>
          <a:off x="13231906" y="320475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950570E-4CAA-41F7-AEF7-26C71BA3D55C}" type="TxLink">
            <a:rPr lang="en-US" sz="24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2415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4</xdr:col>
      <xdr:colOff>98612</xdr:colOff>
      <xdr:row>9</xdr:row>
      <xdr:rowOff>268813</xdr:rowOff>
    </xdr:from>
    <xdr:to>
      <xdr:col>4</xdr:col>
      <xdr:colOff>1346387</xdr:colOff>
      <xdr:row>11</xdr:row>
      <xdr:rowOff>107408</xdr:rowOff>
    </xdr:to>
    <xdr:sp macro="" textlink="$A$64">
      <xdr:nvSpPr>
        <xdr:cNvPr id="9" name="CaixaDeTexto 8"/>
        <xdr:cNvSpPr txBox="1"/>
      </xdr:nvSpPr>
      <xdr:spPr>
        <a:xfrm>
          <a:off x="9130553" y="3204754"/>
          <a:ext cx="1247775" cy="6005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66E6AE9-5905-49E3-BE2E-74D7C5CDEEC6}" type="TxLink">
            <a:rPr lang="en-US" sz="20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</a:t>
          </a:fld>
          <a:endParaRPr lang="pt-B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940084</xdr:colOff>
      <xdr:row>19</xdr:row>
      <xdr:rowOff>134470</xdr:rowOff>
    </xdr:from>
    <xdr:to>
      <xdr:col>3</xdr:col>
      <xdr:colOff>2503714</xdr:colOff>
      <xdr:row>22</xdr:row>
      <xdr:rowOff>190499</xdr:rowOff>
    </xdr:to>
    <xdr:sp macro="" textlink="$C$64">
      <xdr:nvSpPr>
        <xdr:cNvPr id="12" name="Texto explicativo em elipse 11"/>
        <xdr:cNvSpPr/>
      </xdr:nvSpPr>
      <xdr:spPr>
        <a:xfrm>
          <a:off x="5041437" y="6880411"/>
          <a:ext cx="3614306" cy="1199029"/>
        </a:xfrm>
        <a:prstGeom prst="wedgeEllipseCallout">
          <a:avLst>
            <a:gd name="adj1" fmla="val -75941"/>
            <a:gd name="adj2" fmla="val -74664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B1F467B7-8E57-4368-A689-F53CD8941C88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Esta é a medida à mais para a porta... Não editável!</a:t>
          </a:fld>
          <a:endParaRPr lang="pt-BR" sz="1600" b="1"/>
        </a:p>
      </xdr:txBody>
    </xdr:sp>
    <xdr:clientData/>
  </xdr:twoCellAnchor>
  <xdr:twoCellAnchor>
    <xdr:from>
      <xdr:col>1</xdr:col>
      <xdr:colOff>20484</xdr:colOff>
      <xdr:row>9</xdr:row>
      <xdr:rowOff>17569</xdr:rowOff>
    </xdr:from>
    <xdr:to>
      <xdr:col>1</xdr:col>
      <xdr:colOff>2036885</xdr:colOff>
      <xdr:row>9</xdr:row>
      <xdr:rowOff>366347</xdr:rowOff>
    </xdr:to>
    <xdr:sp macro="" textlink="$B$53">
      <xdr:nvSpPr>
        <xdr:cNvPr id="13" name="CaixaDeTexto 12"/>
        <xdr:cNvSpPr txBox="1"/>
      </xdr:nvSpPr>
      <xdr:spPr>
        <a:xfrm>
          <a:off x="2068359" y="218926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AEDB2A06-CF8F-4464-8693-DE1C94BB715C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Peças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13</xdr:row>
      <xdr:rowOff>17859</xdr:rowOff>
    </xdr:from>
    <xdr:to>
      <xdr:col>1</xdr:col>
      <xdr:colOff>2034260</xdr:colOff>
      <xdr:row>13</xdr:row>
      <xdr:rowOff>366637</xdr:rowOff>
    </xdr:to>
    <xdr:sp macro="" textlink="$B$59">
      <xdr:nvSpPr>
        <xdr:cNvPr id="14" name="CaixaDeTexto 13"/>
        <xdr:cNvSpPr txBox="1"/>
      </xdr:nvSpPr>
      <xdr:spPr>
        <a:xfrm>
          <a:off x="2065734" y="3713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D4F8655-B4E6-4BCE-AD5D-AB0D35CD5471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17</xdr:row>
      <xdr:rowOff>17859</xdr:rowOff>
    </xdr:from>
    <xdr:to>
      <xdr:col>1</xdr:col>
      <xdr:colOff>2034260</xdr:colOff>
      <xdr:row>17</xdr:row>
      <xdr:rowOff>366637</xdr:rowOff>
    </xdr:to>
    <xdr:sp macro="" textlink="$B$63">
      <xdr:nvSpPr>
        <xdr:cNvPr id="15" name="CaixaDeTexto 14"/>
        <xdr:cNvSpPr txBox="1"/>
      </xdr:nvSpPr>
      <xdr:spPr>
        <a:xfrm>
          <a:off x="2065734" y="5237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5B90354-49AC-4672-B977-AAFB5563AE99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(mm)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11</xdr:row>
      <xdr:rowOff>17859</xdr:rowOff>
    </xdr:from>
    <xdr:to>
      <xdr:col>1</xdr:col>
      <xdr:colOff>2034260</xdr:colOff>
      <xdr:row>11</xdr:row>
      <xdr:rowOff>366637</xdr:rowOff>
    </xdr:to>
    <xdr:sp macro="" textlink="$B$57">
      <xdr:nvSpPr>
        <xdr:cNvPr id="16" name="CaixaDeTexto 15"/>
        <xdr:cNvSpPr txBox="1"/>
      </xdr:nvSpPr>
      <xdr:spPr>
        <a:xfrm>
          <a:off x="2065734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F1578D5-DC15-4985-99BD-4D203D508E2F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1685438</xdr:colOff>
      <xdr:row>11</xdr:row>
      <xdr:rowOff>322428</xdr:rowOff>
    </xdr:from>
    <xdr:to>
      <xdr:col>3</xdr:col>
      <xdr:colOff>2280046</xdr:colOff>
      <xdr:row>14</xdr:row>
      <xdr:rowOff>336177</xdr:rowOff>
    </xdr:to>
    <xdr:sp macro="" textlink="$C$57">
      <xdr:nvSpPr>
        <xdr:cNvPr id="17" name="Texto explicativo em elipse 16"/>
        <xdr:cNvSpPr/>
      </xdr:nvSpPr>
      <xdr:spPr>
        <a:xfrm>
          <a:off x="5786791" y="4020369"/>
          <a:ext cx="2645284" cy="1156749"/>
        </a:xfrm>
        <a:prstGeom prst="wedgeEllipseCallout">
          <a:avLst>
            <a:gd name="adj1" fmla="val -132778"/>
            <a:gd name="adj2" fmla="val -56789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55C52C4B-A0AF-413C-BA5D-3FCE87F15A4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Para este modelo, o cálculo é com 1 porta! (Número não editável)</a:t>
          </a:fld>
          <a:endParaRPr lang="pt-BR" sz="1400" b="1"/>
        </a:p>
      </xdr:txBody>
    </xdr:sp>
    <xdr:clientData/>
  </xdr:twoCellAnchor>
  <xdr:twoCellAnchor>
    <xdr:from>
      <xdr:col>0</xdr:col>
      <xdr:colOff>11906</xdr:colOff>
      <xdr:row>9</xdr:row>
      <xdr:rowOff>17859</xdr:rowOff>
    </xdr:from>
    <xdr:to>
      <xdr:col>0</xdr:col>
      <xdr:colOff>2028307</xdr:colOff>
      <xdr:row>9</xdr:row>
      <xdr:rowOff>366637</xdr:rowOff>
    </xdr:to>
    <xdr:sp macro="" textlink="$A$53">
      <xdr:nvSpPr>
        <xdr:cNvPr id="18" name="CaixaDeTexto 17"/>
        <xdr:cNvSpPr txBox="1"/>
      </xdr:nvSpPr>
      <xdr:spPr>
        <a:xfrm>
          <a:off x="11906" y="2189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3FFB503-5699-4A82-974B-BC4333E93F3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NUMERO DE VIDROS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10</xdr:row>
      <xdr:rowOff>17859</xdr:rowOff>
    </xdr:from>
    <xdr:to>
      <xdr:col>0</xdr:col>
      <xdr:colOff>2028307</xdr:colOff>
      <xdr:row>10</xdr:row>
      <xdr:rowOff>366637</xdr:rowOff>
    </xdr:to>
    <xdr:sp macro="" textlink="$A$56">
      <xdr:nvSpPr>
        <xdr:cNvPr id="19" name="CaixaDeTexto 18"/>
        <xdr:cNvSpPr txBox="1"/>
      </xdr:nvSpPr>
      <xdr:spPr>
        <a:xfrm>
          <a:off x="11906" y="2570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FCBA157-6AC0-4760-9266-6D6533F02AC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PAINÉIS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11</xdr:row>
      <xdr:rowOff>17859</xdr:rowOff>
    </xdr:from>
    <xdr:to>
      <xdr:col>0</xdr:col>
      <xdr:colOff>2028307</xdr:colOff>
      <xdr:row>11</xdr:row>
      <xdr:rowOff>366637</xdr:rowOff>
    </xdr:to>
    <xdr:sp macro="" textlink="$A$57">
      <xdr:nvSpPr>
        <xdr:cNvPr id="20" name="CaixaDeTexto 19"/>
        <xdr:cNvSpPr txBox="1"/>
      </xdr:nvSpPr>
      <xdr:spPr>
        <a:xfrm>
          <a:off x="11906" y="2951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F0AC7DE-2DAC-4936-9A5E-1C84C45A1DAB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13</xdr:row>
      <xdr:rowOff>11906</xdr:rowOff>
    </xdr:from>
    <xdr:to>
      <xdr:col>0</xdr:col>
      <xdr:colOff>2028307</xdr:colOff>
      <xdr:row>13</xdr:row>
      <xdr:rowOff>360684</xdr:rowOff>
    </xdr:to>
    <xdr:sp macro="" textlink="$A$59">
      <xdr:nvSpPr>
        <xdr:cNvPr id="21" name="CaixaDeTexto 20"/>
        <xdr:cNvSpPr txBox="1"/>
      </xdr:nvSpPr>
      <xdr:spPr>
        <a:xfrm>
          <a:off x="11906" y="37076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E062ADE-CCA6-47FD-B83A-75E4D93627B0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MEDIDAS DE VÃO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14</xdr:row>
      <xdr:rowOff>11906</xdr:rowOff>
    </xdr:from>
    <xdr:to>
      <xdr:col>0</xdr:col>
      <xdr:colOff>2028307</xdr:colOff>
      <xdr:row>14</xdr:row>
      <xdr:rowOff>360684</xdr:rowOff>
    </xdr:to>
    <xdr:sp macro="" textlink="$A$60">
      <xdr:nvSpPr>
        <xdr:cNvPr id="22" name="CaixaDeTexto 21"/>
        <xdr:cNvSpPr txBox="1"/>
      </xdr:nvSpPr>
      <xdr:spPr>
        <a:xfrm>
          <a:off x="11906" y="4088606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86A4109-BC24-44C0-A2EA-AA07A617F4E1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LARGURA (abertura)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15</xdr:row>
      <xdr:rowOff>17860</xdr:rowOff>
    </xdr:from>
    <xdr:to>
      <xdr:col>0</xdr:col>
      <xdr:colOff>2028307</xdr:colOff>
      <xdr:row>15</xdr:row>
      <xdr:rowOff>366638</xdr:rowOff>
    </xdr:to>
    <xdr:sp macro="" textlink="$A$61">
      <xdr:nvSpPr>
        <xdr:cNvPr id="23" name="CaixaDeTexto 22"/>
        <xdr:cNvSpPr txBox="1"/>
      </xdr:nvSpPr>
      <xdr:spPr>
        <a:xfrm>
          <a:off x="11906" y="4475560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36A3ED4-3672-42CE-8061-208DF455E593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ALTURA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17</xdr:row>
      <xdr:rowOff>17859</xdr:rowOff>
    </xdr:from>
    <xdr:to>
      <xdr:col>0</xdr:col>
      <xdr:colOff>2028307</xdr:colOff>
      <xdr:row>17</xdr:row>
      <xdr:rowOff>366637</xdr:rowOff>
    </xdr:to>
    <xdr:sp macro="" textlink="$A$63">
      <xdr:nvSpPr>
        <xdr:cNvPr id="24" name="CaixaDeTexto 23"/>
        <xdr:cNvSpPr txBox="1"/>
      </xdr:nvSpPr>
      <xdr:spPr>
        <a:xfrm>
          <a:off x="11906" y="5237559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BFA3A3A-7884-49A1-A76C-010CE1001FE8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DESCONTO FECHADURA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11906</xdr:colOff>
      <xdr:row>18</xdr:row>
      <xdr:rowOff>23812</xdr:rowOff>
    </xdr:from>
    <xdr:to>
      <xdr:col>0</xdr:col>
      <xdr:colOff>2028307</xdr:colOff>
      <xdr:row>18</xdr:row>
      <xdr:rowOff>372590</xdr:rowOff>
    </xdr:to>
    <xdr:sp macro="" textlink="$A$64">
      <xdr:nvSpPr>
        <xdr:cNvPr id="25" name="CaixaDeTexto 24"/>
        <xdr:cNvSpPr txBox="1"/>
      </xdr:nvSpPr>
      <xdr:spPr>
        <a:xfrm>
          <a:off x="11906" y="5624512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FEC7E9-D5C4-4FCE-9C90-2B0B0A23EBF6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PORTA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1255059</xdr:colOff>
      <xdr:row>8</xdr:row>
      <xdr:rowOff>100853</xdr:rowOff>
    </xdr:from>
    <xdr:to>
      <xdr:col>3</xdr:col>
      <xdr:colOff>2286001</xdr:colOff>
      <xdr:row>11</xdr:row>
      <xdr:rowOff>235323</xdr:rowOff>
    </xdr:to>
    <xdr:sp macro="" textlink="$C$56">
      <xdr:nvSpPr>
        <xdr:cNvPr id="26" name="Texto explicativo em elipse 25"/>
        <xdr:cNvSpPr/>
      </xdr:nvSpPr>
      <xdr:spPr>
        <a:xfrm>
          <a:off x="5356412" y="2767853"/>
          <a:ext cx="3081618" cy="1165411"/>
        </a:xfrm>
        <a:prstGeom prst="wedgeEllipseCallout">
          <a:avLst>
            <a:gd name="adj1" fmla="val -110304"/>
            <a:gd name="adj2" fmla="val 16268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0312467-155F-4A2A-AF05-BD90E7DC5118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Digite aqui o número de painéis que serão instalados entre as portas!</a:t>
          </a:fld>
          <a:endParaRPr lang="pt-BR" sz="1400" b="1"/>
        </a:p>
      </xdr:txBody>
    </xdr:sp>
    <xdr:clientData/>
  </xdr:twoCellAnchor>
  <xdr:twoCellAnchor>
    <xdr:from>
      <xdr:col>0</xdr:col>
      <xdr:colOff>10887</xdr:colOff>
      <xdr:row>19</xdr:row>
      <xdr:rowOff>38741</xdr:rowOff>
    </xdr:from>
    <xdr:to>
      <xdr:col>1</xdr:col>
      <xdr:colOff>2041073</xdr:colOff>
      <xdr:row>20</xdr:row>
      <xdr:rowOff>6519</xdr:rowOff>
    </xdr:to>
    <xdr:sp macro="" textlink="$A$66">
      <xdr:nvSpPr>
        <xdr:cNvPr id="28" name="CaixaDeTexto 27"/>
        <xdr:cNvSpPr txBox="1"/>
      </xdr:nvSpPr>
      <xdr:spPr>
        <a:xfrm>
          <a:off x="10887" y="6784682"/>
          <a:ext cx="4080862" cy="348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6F3DD62-6B81-46A1-8053-26D52423F814}" type="TxLink">
            <a:rPr lang="en-US" sz="1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RECOMENDAMOS 100MM PARA FOLGA DE FECHADURAS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17859</xdr:colOff>
      <xdr:row>18</xdr:row>
      <xdr:rowOff>5953</xdr:rowOff>
    </xdr:from>
    <xdr:to>
      <xdr:col>1</xdr:col>
      <xdr:colOff>2034260</xdr:colOff>
      <xdr:row>18</xdr:row>
      <xdr:rowOff>354731</xdr:rowOff>
    </xdr:to>
    <xdr:sp macro="" textlink="$B$64">
      <xdr:nvSpPr>
        <xdr:cNvPr id="32" name="CaixaDeTexto 31"/>
        <xdr:cNvSpPr txBox="1"/>
      </xdr:nvSpPr>
      <xdr:spPr>
        <a:xfrm>
          <a:off x="2065734" y="5606653"/>
          <a:ext cx="2016401" cy="34877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274F18F-705D-4F3F-921F-CCE13E55987E}" type="TxLink">
            <a:rPr lang="en-US" sz="2000" b="0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100</a:t>
          </a:fld>
          <a:endParaRPr lang="pt-BR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22412</xdr:colOff>
      <xdr:row>6</xdr:row>
      <xdr:rowOff>22412</xdr:rowOff>
    </xdr:from>
    <xdr:to>
      <xdr:col>0</xdr:col>
      <xdr:colOff>2038813</xdr:colOff>
      <xdr:row>7</xdr:row>
      <xdr:rowOff>347382</xdr:rowOff>
    </xdr:to>
    <xdr:sp macro="" textlink="$A$54">
      <xdr:nvSpPr>
        <xdr:cNvPr id="53" name="CaixaDeTexto 52"/>
        <xdr:cNvSpPr txBox="1"/>
      </xdr:nvSpPr>
      <xdr:spPr>
        <a:xfrm>
          <a:off x="22412" y="1927412"/>
          <a:ext cx="2016401" cy="70597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3175">
          <a:solidFill>
            <a:schemeClr val="bg1">
              <a:lumMod val="50000"/>
            </a:schemeClr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0F09F9F2-33ED-4EAA-9274-CA4C54DF2C45}" type="TxLink">
            <a:rPr lang="en-US" sz="3200" b="1" i="0" u="none" strike="noStrike" cap="none" spc="0">
              <a:ln w="0"/>
              <a:solidFill>
                <a:srgbClr val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pPr algn="ctr"/>
            <a:t>VDPL</a:t>
          </a:fld>
          <a:endParaRPr lang="pt-BR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133350</xdr:colOff>
          <xdr:row>6</xdr:row>
          <xdr:rowOff>9525</xdr:rowOff>
        </xdr:from>
        <xdr:to>
          <xdr:col>1</xdr:col>
          <xdr:colOff>885825</xdr:colOff>
          <xdr:row>8</xdr:row>
          <xdr:rowOff>0</xdr:rowOff>
        </xdr:to>
        <xdr:sp macro="" textlink="">
          <xdr:nvSpPr>
            <xdr:cNvPr id="4101" name="Spinner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1764928</xdr:colOff>
      <xdr:row>5</xdr:row>
      <xdr:rowOff>67236</xdr:rowOff>
    </xdr:from>
    <xdr:to>
      <xdr:col>3</xdr:col>
      <xdr:colOff>745193</xdr:colOff>
      <xdr:row>8</xdr:row>
      <xdr:rowOff>193302</xdr:rowOff>
    </xdr:to>
    <xdr:sp macro="" textlink="$C$54">
      <xdr:nvSpPr>
        <xdr:cNvPr id="60" name="Texto explicativo em elipse 59"/>
        <xdr:cNvSpPr/>
      </xdr:nvSpPr>
      <xdr:spPr>
        <a:xfrm>
          <a:off x="3815604" y="1591236"/>
          <a:ext cx="3081618" cy="1269066"/>
        </a:xfrm>
        <a:prstGeom prst="wedgeEllipseCallout">
          <a:avLst>
            <a:gd name="adj1" fmla="val -75758"/>
            <a:gd name="adj2" fmla="val 48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895DE3D4-DB82-444F-A815-5CE38ADE1615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Aqui você escolhe entre VDPL ou VDPO usando as setas!</a:t>
          </a:fld>
          <a:endParaRPr lang="pt-BR" sz="1400" b="1"/>
        </a:p>
      </xdr:txBody>
    </xdr:sp>
    <xdr:clientData/>
  </xdr:twoCellAnchor>
  <xdr:twoCellAnchor>
    <xdr:from>
      <xdr:col>2</xdr:col>
      <xdr:colOff>672353</xdr:colOff>
      <xdr:row>15</xdr:row>
      <xdr:rowOff>33618</xdr:rowOff>
    </xdr:from>
    <xdr:to>
      <xdr:col>3</xdr:col>
      <xdr:colOff>2767853</xdr:colOff>
      <xdr:row>19</xdr:row>
      <xdr:rowOff>22413</xdr:rowOff>
    </xdr:to>
    <xdr:sp macro="" textlink="$C$60">
      <xdr:nvSpPr>
        <xdr:cNvPr id="63" name="Texto explicativo em elipse 62"/>
        <xdr:cNvSpPr/>
      </xdr:nvSpPr>
      <xdr:spPr>
        <a:xfrm>
          <a:off x="4773706" y="5255559"/>
          <a:ext cx="4146176" cy="1512795"/>
        </a:xfrm>
        <a:prstGeom prst="wedgeEllipseCallout">
          <a:avLst>
            <a:gd name="adj1" fmla="val -69282"/>
            <a:gd name="adj2" fmla="val -66022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413020E-4592-4290-A33D-04D0C857F91A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ATENÇÃO! Aqui você digita apenas a largura de abertura do vão. (Desconsiderar a medida da parede)</a:t>
          </a:fld>
          <a:endParaRPr lang="pt-BR" sz="1400" b="1"/>
        </a:p>
      </xdr:txBody>
    </xdr:sp>
    <xdr:clientData/>
  </xdr:twoCellAnchor>
  <xdr:twoCellAnchor>
    <xdr:from>
      <xdr:col>8</xdr:col>
      <xdr:colOff>39131</xdr:colOff>
      <xdr:row>5</xdr:row>
      <xdr:rowOff>230840</xdr:rowOff>
    </xdr:from>
    <xdr:to>
      <xdr:col>14</xdr:col>
      <xdr:colOff>22731</xdr:colOff>
      <xdr:row>12</xdr:row>
      <xdr:rowOff>302559</xdr:rowOff>
    </xdr:to>
    <xdr:sp macro="" textlink="$C$65">
      <xdr:nvSpPr>
        <xdr:cNvPr id="68" name="Texto explicativo em elipse 67"/>
        <xdr:cNvSpPr/>
      </xdr:nvSpPr>
      <xdr:spPr>
        <a:xfrm>
          <a:off x="15828219" y="1754840"/>
          <a:ext cx="3614306" cy="2626660"/>
        </a:xfrm>
        <a:prstGeom prst="wedgeEllipseCallout">
          <a:avLst>
            <a:gd name="adj1" fmla="val -3391"/>
            <a:gd name="adj2" fmla="val 12739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ABBF4A3-2F29-45C4-A518-2D97B2BEAB2D}" type="TxLink">
            <a:rPr lang="en-US" sz="1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ATENÇÃO: A largura livre de parede deve ser maior que a largura da maior folha do sistema!</a:t>
          </a:fld>
          <a:endParaRPr lang="pt-BR" sz="180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1815124</xdr:colOff>
      <xdr:row>4</xdr:row>
      <xdr:rowOff>301770</xdr:rowOff>
    </xdr:to>
    <xdr:pic>
      <xdr:nvPicPr>
        <xdr:cNvPr id="38" name="Imagem 3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5124" cy="1825770"/>
        </a:xfrm>
        <a:prstGeom prst="rect">
          <a:avLst/>
        </a:prstGeom>
      </xdr:spPr>
    </xdr:pic>
    <xdr:clientData/>
  </xdr:twoCellAnchor>
  <xdr:twoCellAnchor>
    <xdr:from>
      <xdr:col>1</xdr:col>
      <xdr:colOff>41221</xdr:colOff>
      <xdr:row>1</xdr:row>
      <xdr:rowOff>83965</xdr:rowOff>
    </xdr:from>
    <xdr:to>
      <xdr:col>9</xdr:col>
      <xdr:colOff>344581</xdr:colOff>
      <xdr:row>4</xdr:row>
      <xdr:rowOff>143996</xdr:rowOff>
    </xdr:to>
    <xdr:sp macro="" textlink="">
      <xdr:nvSpPr>
        <xdr:cNvPr id="39" name="CaixaDeTexto 38"/>
        <xdr:cNvSpPr txBox="1"/>
      </xdr:nvSpPr>
      <xdr:spPr>
        <a:xfrm>
          <a:off x="2091897" y="464965"/>
          <a:ext cx="14646890" cy="1203031"/>
        </a:xfrm>
        <a:prstGeom prst="rect">
          <a:avLst/>
        </a:prstGeom>
        <a:ln w="38100"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ATENÇÃO:</a:t>
          </a:r>
        </a:p>
        <a:p>
          <a:pPr algn="ctr"/>
          <a:r>
            <a:rPr lang="en-US" sz="2000" b="0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A</a:t>
          </a:r>
          <a:r>
            <a:rPr lang="en-US" sz="2000" b="0" i="0" u="none" strike="noStrike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cs typeface="Calibri"/>
            </a:rPr>
            <a:t> calculadora tem finalidade única e exclusiva de auxiliar o entendimento das fórmulas dispostas no manual do produto, sendo de total responsabilidade do usuário as medidas (números) inseridas na tabela de dados.</a:t>
          </a:r>
          <a:endParaRPr lang="en-US" sz="2000" b="0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cs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7" tint="0.59999389629810485"/>
    <pageSetUpPr fitToPage="1"/>
  </sheetPr>
  <dimension ref="A1:G61"/>
  <sheetViews>
    <sheetView windowProtection="1" showGridLines="0" showRowColHeaders="0" tabSelected="1" zoomScale="85" zoomScaleNormal="85" workbookViewId="0">
      <selection activeCell="B11" sqref="B11"/>
    </sheetView>
  </sheetViews>
  <sheetFormatPr defaultRowHeight="15" x14ac:dyDescent="0.25"/>
  <cols>
    <col min="1" max="1" width="30.7109375" style="2" customWidth="1"/>
    <col min="2" max="3" width="30.7109375" style="1" customWidth="1"/>
    <col min="4" max="4" width="43.140625" style="1" customWidth="1"/>
    <col min="5" max="7" width="30.7109375" style="2" customWidth="1"/>
    <col min="8" max="16384" width="9.140625" style="2"/>
  </cols>
  <sheetData>
    <row r="1" spans="1:7" ht="30" customHeight="1" x14ac:dyDescent="0.4">
      <c r="B1" s="15" t="s">
        <v>20</v>
      </c>
    </row>
    <row r="2" spans="1:7" ht="30" customHeight="1" x14ac:dyDescent="0.25">
      <c r="B2" s="2"/>
      <c r="C2" s="2"/>
      <c r="D2" s="2"/>
    </row>
    <row r="3" spans="1:7" ht="30" customHeight="1" x14ac:dyDescent="0.25">
      <c r="B3" s="2"/>
      <c r="C3" s="2"/>
      <c r="D3" s="2"/>
    </row>
    <row r="4" spans="1:7" ht="30" customHeight="1" x14ac:dyDescent="0.25">
      <c r="B4" s="2"/>
      <c r="C4" s="2"/>
      <c r="D4" s="2"/>
    </row>
    <row r="5" spans="1:7" ht="30" customHeight="1" x14ac:dyDescent="0.25">
      <c r="B5" s="2"/>
      <c r="C5" s="2"/>
      <c r="D5" s="2"/>
    </row>
    <row r="6" spans="1:7" ht="21" x14ac:dyDescent="0.35">
      <c r="A6" s="14" t="s">
        <v>13</v>
      </c>
      <c r="B6"/>
      <c r="C6"/>
    </row>
    <row r="7" spans="1:7" ht="30" customHeight="1" x14ac:dyDescent="0.25">
      <c r="A7"/>
      <c r="B7"/>
      <c r="C7"/>
      <c r="E7" s="5"/>
      <c r="F7" s="5" t="s">
        <v>8</v>
      </c>
      <c r="G7" s="5" t="s">
        <v>7</v>
      </c>
    </row>
    <row r="8" spans="1:7" ht="30" customHeight="1" x14ac:dyDescent="0.4">
      <c r="A8"/>
      <c r="B8" s="9">
        <v>6</v>
      </c>
      <c r="E8" s="1"/>
      <c r="F8" s="1"/>
      <c r="G8" s="1"/>
    </row>
    <row r="9" spans="1:7" ht="30" customHeight="1" x14ac:dyDescent="0.25">
      <c r="A9"/>
      <c r="B9"/>
      <c r="C9"/>
      <c r="E9" s="1"/>
      <c r="F9" s="1"/>
      <c r="G9" s="1"/>
    </row>
    <row r="10" spans="1:7" ht="30" customHeight="1" x14ac:dyDescent="0.25">
      <c r="A10"/>
      <c r="B10"/>
      <c r="C10"/>
      <c r="E10" s="1"/>
      <c r="F10" s="1"/>
      <c r="G10" s="1"/>
    </row>
    <row r="11" spans="1:7" ht="30" customHeight="1" x14ac:dyDescent="0.25">
      <c r="A11"/>
      <c r="B11"/>
      <c r="C11"/>
      <c r="E11" s="1"/>
      <c r="F11" s="1"/>
      <c r="G11" s="1"/>
    </row>
    <row r="12" spans="1:7" ht="30" customHeight="1" x14ac:dyDescent="0.4">
      <c r="A12"/>
      <c r="B12" s="9">
        <v>6000</v>
      </c>
      <c r="E12" s="1"/>
      <c r="F12" s="1"/>
      <c r="G12" s="1"/>
    </row>
    <row r="13" spans="1:7" ht="30" customHeight="1" x14ac:dyDescent="0.4">
      <c r="A13"/>
      <c r="B13" s="9">
        <v>2500</v>
      </c>
    </row>
    <row r="14" spans="1:7" ht="30" customHeight="1" x14ac:dyDescent="0.25">
      <c r="A14"/>
      <c r="B14"/>
      <c r="C14"/>
    </row>
    <row r="15" spans="1:7" ht="30" customHeight="1" x14ac:dyDescent="0.25">
      <c r="A15"/>
      <c r="B15"/>
      <c r="C15"/>
    </row>
    <row r="16" spans="1:7" ht="30" customHeight="1" x14ac:dyDescent="0.4">
      <c r="A16"/>
      <c r="B16" s="9">
        <v>100</v>
      </c>
    </row>
    <row r="17" spans="1:4" ht="30" customHeight="1" x14ac:dyDescent="0.4">
      <c r="A17"/>
      <c r="B17" s="9">
        <v>100</v>
      </c>
    </row>
    <row r="18" spans="1:4" ht="30" customHeight="1" x14ac:dyDescent="0.25"/>
    <row r="19" spans="1:4" ht="30" customHeight="1" x14ac:dyDescent="0.25"/>
    <row r="20" spans="1:4" ht="30" customHeight="1" x14ac:dyDescent="0.25"/>
    <row r="21" spans="1:4" ht="30" customHeight="1" x14ac:dyDescent="0.25"/>
    <row r="22" spans="1:4" ht="30" customHeight="1" x14ac:dyDescent="0.25"/>
    <row r="23" spans="1:4" ht="30" customHeight="1" x14ac:dyDescent="0.25">
      <c r="B23" s="2"/>
      <c r="C23" s="2"/>
      <c r="D23" s="2"/>
    </row>
    <row r="24" spans="1:4" ht="30" customHeight="1" x14ac:dyDescent="0.25">
      <c r="B24" s="2"/>
      <c r="C24" s="2"/>
      <c r="D24" s="2"/>
    </row>
    <row r="40" spans="1:4" hidden="1" x14ac:dyDescent="0.25">
      <c r="B40" s="13" t="s">
        <v>19</v>
      </c>
    </row>
    <row r="41" spans="1:4" hidden="1" x14ac:dyDescent="0.25">
      <c r="A41" s="2" t="s">
        <v>12</v>
      </c>
      <c r="B41" s="1" t="s">
        <v>4</v>
      </c>
      <c r="C41" s="1" t="s">
        <v>14</v>
      </c>
    </row>
    <row r="42" spans="1:4" hidden="1" x14ac:dyDescent="0.25">
      <c r="A42" s="2" t="s">
        <v>9</v>
      </c>
      <c r="B42" s="10">
        <f>IFERROR(((($B$12-(IF($B$52=1,5,(IF($B$52=2,10,"ERRO")))))+(15*($B$8+1))-($B$16+$B$17))/($B$8+$B$52)),"ERRO - VERIFIQUE VALORES")</f>
        <v>736.875</v>
      </c>
      <c r="C42" s="8">
        <f>IF($B$8=0,0,(ROUNDDOWN($B$42,0)))</f>
        <v>736</v>
      </c>
      <c r="D42" s="8"/>
    </row>
    <row r="43" spans="1:4" hidden="1" x14ac:dyDescent="0.25">
      <c r="A43" s="2" t="s">
        <v>10</v>
      </c>
      <c r="B43" s="10">
        <f>IFERROR(($B$42+$B$16),"ERRO - VERIFIQUE VALORES")</f>
        <v>836.875</v>
      </c>
      <c r="C43" s="8">
        <f>ROUNDDOWN($B$43,0)</f>
        <v>836</v>
      </c>
      <c r="D43" s="8"/>
    </row>
    <row r="44" spans="1:4" hidden="1" x14ac:dyDescent="0.25">
      <c r="A44" s="2" t="s">
        <v>10</v>
      </c>
      <c r="B44" s="10">
        <f>IFERROR(($B$42+$B$17),"ERRO - VERIFIQUE VALORES")</f>
        <v>836.875</v>
      </c>
      <c r="C44" s="8">
        <f>ROUNDDOWN($B$44,0)</f>
        <v>836</v>
      </c>
    </row>
    <row r="45" spans="1:4" hidden="1" x14ac:dyDescent="0.25"/>
    <row r="46" spans="1:4" hidden="1" x14ac:dyDescent="0.25">
      <c r="B46" s="1" t="s">
        <v>5</v>
      </c>
      <c r="C46" s="1" t="s">
        <v>5</v>
      </c>
    </row>
    <row r="47" spans="1:4" hidden="1" x14ac:dyDescent="0.25">
      <c r="A47" s="2" t="s">
        <v>9</v>
      </c>
      <c r="B47" s="10">
        <f>IFERROR(($B$13-85),"ERRO - VERIFIQUE VALORES")</f>
        <v>2415</v>
      </c>
      <c r="C47" s="8">
        <f>IF($B$8=0,0,(ROUNDDOWN($B$47,0)))</f>
        <v>2415</v>
      </c>
      <c r="D47" s="8"/>
    </row>
    <row r="48" spans="1:4" hidden="1" x14ac:dyDescent="0.25">
      <c r="A48" s="2" t="s">
        <v>10</v>
      </c>
      <c r="B48" s="10">
        <f>IFERROR(($B$13-85),"ERRO - VERIFIQUE VALORES")</f>
        <v>2415</v>
      </c>
      <c r="C48" s="8">
        <f>ROUNDDOWN($B$48,0)</f>
        <v>2415</v>
      </c>
      <c r="D48" s="8"/>
    </row>
    <row r="49" spans="1:3" hidden="1" x14ac:dyDescent="0.25"/>
    <row r="50" spans="1:3" ht="26.25" hidden="1" x14ac:dyDescent="0.4">
      <c r="A50" s="3" t="s">
        <v>0</v>
      </c>
      <c r="B50" s="4" t="s">
        <v>16</v>
      </c>
    </row>
    <row r="51" spans="1:3" ht="26.25" hidden="1" x14ac:dyDescent="0.4">
      <c r="A51" s="11" t="s">
        <v>1</v>
      </c>
      <c r="B51" s="9"/>
      <c r="C51" s="1" t="s">
        <v>17</v>
      </c>
    </row>
    <row r="52" spans="1:3" ht="26.25" hidden="1" x14ac:dyDescent="0.4">
      <c r="A52" s="11" t="s">
        <v>2</v>
      </c>
      <c r="B52" s="7">
        <v>2</v>
      </c>
      <c r="C52" s="13" t="s">
        <v>18</v>
      </c>
    </row>
    <row r="53" spans="1:3" ht="26.25" hidden="1" x14ac:dyDescent="0.4">
      <c r="A53" s="6"/>
      <c r="B53" s="7"/>
    </row>
    <row r="54" spans="1:3" ht="26.25" hidden="1" x14ac:dyDescent="0.4">
      <c r="A54" s="3" t="s">
        <v>3</v>
      </c>
      <c r="B54" s="4" t="s">
        <v>11</v>
      </c>
    </row>
    <row r="55" spans="1:3" ht="26.25" hidden="1" x14ac:dyDescent="0.4">
      <c r="A55" s="11" t="s">
        <v>4</v>
      </c>
      <c r="B55" s="9"/>
    </row>
    <row r="56" spans="1:3" ht="26.25" hidden="1" x14ac:dyDescent="0.4">
      <c r="A56" s="11" t="s">
        <v>5</v>
      </c>
      <c r="B56" s="9"/>
    </row>
    <row r="57" spans="1:3" ht="26.25" hidden="1" x14ac:dyDescent="0.4">
      <c r="A57" s="6"/>
      <c r="B57" s="7"/>
    </row>
    <row r="58" spans="1:3" ht="26.25" hidden="1" x14ac:dyDescent="0.4">
      <c r="A58" s="3" t="s">
        <v>6</v>
      </c>
      <c r="B58" s="4" t="s">
        <v>11</v>
      </c>
    </row>
    <row r="59" spans="1:3" ht="18.75" hidden="1" x14ac:dyDescent="0.3">
      <c r="A59" s="3" t="s">
        <v>25</v>
      </c>
      <c r="C59" s="12" t="s">
        <v>21</v>
      </c>
    </row>
    <row r="60" spans="1:3" ht="18.75" hidden="1" x14ac:dyDescent="0.3">
      <c r="A60" s="3" t="s">
        <v>26</v>
      </c>
      <c r="C60" s="12" t="s">
        <v>15</v>
      </c>
    </row>
    <row r="61" spans="1:3" ht="15.75" hidden="1" x14ac:dyDescent="0.25">
      <c r="A61" s="3" t="s">
        <v>29</v>
      </c>
    </row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7" tint="0.59999389629810485"/>
    <pageSetUpPr fitToPage="1"/>
  </sheetPr>
  <dimension ref="A1:O69"/>
  <sheetViews>
    <sheetView windowProtection="1" showGridLines="0" showRowColHeaders="0" zoomScale="70" zoomScaleNormal="70" workbookViewId="0">
      <selection activeCell="B11" sqref="B11"/>
    </sheetView>
  </sheetViews>
  <sheetFormatPr defaultRowHeight="15" x14ac:dyDescent="0.25"/>
  <cols>
    <col min="1" max="1" width="30.7109375" style="2" customWidth="1"/>
    <col min="2" max="3" width="30.7109375" style="1" customWidth="1"/>
    <col min="4" max="4" width="43.140625" style="1" customWidth="1"/>
    <col min="5" max="7" width="30.7109375" style="2" customWidth="1"/>
    <col min="8" max="16384" width="9.140625" style="2"/>
  </cols>
  <sheetData>
    <row r="1" spans="1:15" ht="30" customHeight="1" thickBot="1" x14ac:dyDescent="0.45">
      <c r="B1" s="15" t="s">
        <v>24</v>
      </c>
      <c r="F1" s="24" t="s">
        <v>42</v>
      </c>
    </row>
    <row r="2" spans="1:15" ht="30" customHeight="1" x14ac:dyDescent="0.25">
      <c r="B2" s="2"/>
      <c r="C2" s="2"/>
      <c r="D2" s="2"/>
    </row>
    <row r="3" spans="1:15" ht="30" customHeight="1" x14ac:dyDescent="0.25">
      <c r="B3" s="2"/>
      <c r="C3" s="2"/>
      <c r="D3" s="2"/>
    </row>
    <row r="4" spans="1:15" ht="30" customHeight="1" x14ac:dyDescent="0.25">
      <c r="B4" s="2"/>
      <c r="C4" s="2"/>
      <c r="D4" s="2"/>
    </row>
    <row r="5" spans="1:15" ht="30" customHeight="1" x14ac:dyDescent="0.25">
      <c r="B5" s="2"/>
      <c r="C5" s="2"/>
      <c r="D5" s="2"/>
    </row>
    <row r="6" spans="1:15" x14ac:dyDescent="0.25">
      <c r="A6"/>
      <c r="B6"/>
      <c r="C6"/>
    </row>
    <row r="7" spans="1:15" ht="30" customHeight="1" x14ac:dyDescent="0.25">
      <c r="A7"/>
      <c r="B7"/>
      <c r="C7"/>
      <c r="E7" s="5"/>
    </row>
    <row r="8" spans="1:15" ht="30" customHeight="1" x14ac:dyDescent="0.4">
      <c r="A8"/>
      <c r="B8" s="9">
        <v>2</v>
      </c>
      <c r="E8" s="1"/>
      <c r="F8" s="1"/>
      <c r="G8" s="1"/>
      <c r="N8" s="5"/>
      <c r="O8" s="5"/>
    </row>
    <row r="9" spans="1:15" ht="30" customHeight="1" x14ac:dyDescent="0.25">
      <c r="A9"/>
      <c r="B9"/>
      <c r="C9"/>
      <c r="E9" s="1"/>
      <c r="F9" s="1"/>
      <c r="G9" s="1"/>
    </row>
    <row r="10" spans="1:15" ht="30" customHeight="1" x14ac:dyDescent="0.25">
      <c r="A10"/>
      <c r="B10"/>
      <c r="C10"/>
      <c r="E10" s="1"/>
      <c r="F10" s="1"/>
      <c r="G10" s="1"/>
    </row>
    <row r="11" spans="1:15" ht="30" customHeight="1" x14ac:dyDescent="0.25">
      <c r="A11"/>
      <c r="B11"/>
      <c r="C11"/>
      <c r="E11" s="1"/>
      <c r="F11" s="1"/>
      <c r="G11" s="1"/>
    </row>
    <row r="12" spans="1:15" ht="30" customHeight="1" x14ac:dyDescent="0.4">
      <c r="A12"/>
      <c r="B12" s="9">
        <v>6000</v>
      </c>
      <c r="E12" s="1"/>
      <c r="F12" s="1"/>
      <c r="G12" s="1"/>
    </row>
    <row r="13" spans="1:15" ht="30" customHeight="1" x14ac:dyDescent="0.4">
      <c r="A13"/>
      <c r="B13" s="9">
        <v>2500</v>
      </c>
    </row>
    <row r="14" spans="1:15" ht="30" customHeight="1" x14ac:dyDescent="0.25">
      <c r="A14"/>
      <c r="B14"/>
      <c r="C14"/>
    </row>
    <row r="15" spans="1:15" ht="30" customHeight="1" x14ac:dyDescent="0.25">
      <c r="A15"/>
      <c r="B15"/>
      <c r="C15"/>
    </row>
    <row r="16" spans="1:15" ht="30" customHeight="1" x14ac:dyDescent="0.4">
      <c r="A16"/>
      <c r="B16" s="9">
        <v>100</v>
      </c>
    </row>
    <row r="17" spans="1:4" ht="30" customHeight="1" x14ac:dyDescent="0.4">
      <c r="A17"/>
      <c r="B17" s="9">
        <v>100</v>
      </c>
    </row>
    <row r="18" spans="1:4" ht="30" customHeight="1" x14ac:dyDescent="0.4">
      <c r="B18" s="9">
        <v>100</v>
      </c>
    </row>
    <row r="19" spans="1:4" ht="30" customHeight="1" x14ac:dyDescent="0.4">
      <c r="B19" s="9">
        <v>100</v>
      </c>
    </row>
    <row r="20" spans="1:4" ht="30" customHeight="1" x14ac:dyDescent="0.25"/>
    <row r="21" spans="1:4" ht="30" customHeight="1" x14ac:dyDescent="0.25"/>
    <row r="22" spans="1:4" ht="30" customHeight="1" x14ac:dyDescent="0.25"/>
    <row r="23" spans="1:4" ht="30" customHeight="1" x14ac:dyDescent="0.25">
      <c r="B23" s="2"/>
      <c r="C23" s="2"/>
      <c r="D23" s="2"/>
    </row>
    <row r="24" spans="1:4" ht="30" customHeight="1" x14ac:dyDescent="0.25">
      <c r="B24" s="2"/>
      <c r="C24" s="2"/>
      <c r="D24" s="2"/>
    </row>
    <row r="40" spans="1:5" hidden="1" x14ac:dyDescent="0.25">
      <c r="B40" s="13" t="s">
        <v>19</v>
      </c>
      <c r="E40" s="2" t="s">
        <v>8</v>
      </c>
    </row>
    <row r="41" spans="1:5" hidden="1" x14ac:dyDescent="0.25">
      <c r="A41" s="2" t="s">
        <v>12</v>
      </c>
      <c r="B41" s="1" t="s">
        <v>4</v>
      </c>
      <c r="C41" s="1" t="s">
        <v>14</v>
      </c>
      <c r="E41" s="2" t="s">
        <v>7</v>
      </c>
    </row>
    <row r="42" spans="1:5" hidden="1" x14ac:dyDescent="0.25">
      <c r="A42" s="2" t="s">
        <v>1</v>
      </c>
      <c r="B42" s="10">
        <f>IFERROR(((($B$12-(IF($B$54=2,10,(IF($B$54=4,16,"ERRO")))))+(15*($B$8+2))-($B$16+$B$17+$B$18+$B$19))/($B$8+$B$54)),"ERRO - VERIFIQUE VALORES")</f>
        <v>940.66666666666663</v>
      </c>
      <c r="C42" s="8">
        <f>IF($B$8=0,0,(ROUNDDOWN($B$42,0)))</f>
        <v>940</v>
      </c>
      <c r="D42" s="8"/>
    </row>
    <row r="43" spans="1:5" hidden="1" x14ac:dyDescent="0.25">
      <c r="A43" s="2" t="s">
        <v>25</v>
      </c>
      <c r="B43" s="10">
        <f>IFERROR(($B$42+$B$16),"ERRO - VERIFIQUE VALORES")</f>
        <v>1040.6666666666665</v>
      </c>
      <c r="C43" s="8">
        <f>ROUNDDOWN($B$43,0)</f>
        <v>1040</v>
      </c>
      <c r="D43" s="8"/>
    </row>
    <row r="44" spans="1:5" hidden="1" x14ac:dyDescent="0.25">
      <c r="A44" s="2" t="s">
        <v>26</v>
      </c>
      <c r="B44" s="10">
        <f>IFERROR(($B$42+$B$17),"ERRO - VERIFIQUE VALORES")</f>
        <v>1040.6666666666665</v>
      </c>
      <c r="C44" s="8">
        <f>ROUNDDOWN($B$44,0)</f>
        <v>1040</v>
      </c>
    </row>
    <row r="45" spans="1:5" hidden="1" x14ac:dyDescent="0.25">
      <c r="A45" s="2" t="s">
        <v>27</v>
      </c>
      <c r="B45" s="10">
        <f>IFERROR(($B$42+$B$18),"ERRO - VERIFIQUE VALORES")</f>
        <v>1040.6666666666665</v>
      </c>
      <c r="C45" s="8">
        <f>ROUNDDOWN($B$45,0)</f>
        <v>1040</v>
      </c>
    </row>
    <row r="46" spans="1:5" hidden="1" x14ac:dyDescent="0.25">
      <c r="A46" s="2" t="s">
        <v>28</v>
      </c>
      <c r="B46" s="10">
        <f>IFERROR(($B$42+$B$19),"ERRO - VERIFIQUE VALORES")</f>
        <v>1040.6666666666665</v>
      </c>
      <c r="C46" s="8">
        <f>ROUNDDOWN($B$46,0)</f>
        <v>1040</v>
      </c>
    </row>
    <row r="47" spans="1:5" hidden="1" x14ac:dyDescent="0.25"/>
    <row r="48" spans="1:5" hidden="1" x14ac:dyDescent="0.25">
      <c r="B48" s="1" t="s">
        <v>5</v>
      </c>
      <c r="C48" s="1" t="s">
        <v>5</v>
      </c>
    </row>
    <row r="49" spans="1:4" hidden="1" x14ac:dyDescent="0.25">
      <c r="A49" s="2" t="s">
        <v>9</v>
      </c>
      <c r="B49" s="10">
        <f>IFERROR(($B$13-85),"ERRO - VERIFIQUE VALORES")</f>
        <v>2415</v>
      </c>
      <c r="C49" s="8">
        <f>IF($B$8=0,0,(ROUNDDOWN($B$49,0)))</f>
        <v>2415</v>
      </c>
      <c r="D49" s="8"/>
    </row>
    <row r="50" spans="1:4" hidden="1" x14ac:dyDescent="0.25">
      <c r="A50" s="2" t="s">
        <v>10</v>
      </c>
      <c r="B50" s="10">
        <f>IFERROR(($B$13-85),"ERRO - VERIFIQUE VALORES")</f>
        <v>2415</v>
      </c>
      <c r="C50" s="8">
        <f>ROUNDDOWN($B$50,0)</f>
        <v>2415</v>
      </c>
      <c r="D50" s="8"/>
    </row>
    <row r="51" spans="1:4" hidden="1" x14ac:dyDescent="0.25"/>
    <row r="52" spans="1:4" ht="26.25" hidden="1" x14ac:dyDescent="0.4">
      <c r="A52" s="3" t="s">
        <v>0</v>
      </c>
      <c r="B52" s="4" t="s">
        <v>16</v>
      </c>
    </row>
    <row r="53" spans="1:4" ht="26.25" hidden="1" x14ac:dyDescent="0.4">
      <c r="A53" s="11" t="s">
        <v>1</v>
      </c>
      <c r="B53" s="9"/>
      <c r="C53" s="1" t="s">
        <v>17</v>
      </c>
    </row>
    <row r="54" spans="1:4" ht="26.25" hidden="1" x14ac:dyDescent="0.4">
      <c r="A54" s="11" t="s">
        <v>2</v>
      </c>
      <c r="B54" s="7">
        <v>4</v>
      </c>
      <c r="C54" s="13" t="s">
        <v>22</v>
      </c>
    </row>
    <row r="55" spans="1:4" ht="26.25" hidden="1" x14ac:dyDescent="0.4">
      <c r="A55" s="6"/>
      <c r="B55" s="7"/>
    </row>
    <row r="56" spans="1:4" ht="26.25" hidden="1" x14ac:dyDescent="0.4">
      <c r="A56" s="3" t="s">
        <v>3</v>
      </c>
      <c r="B56" s="4" t="s">
        <v>11</v>
      </c>
    </row>
    <row r="57" spans="1:4" ht="26.25" hidden="1" x14ac:dyDescent="0.4">
      <c r="A57" s="11" t="s">
        <v>4</v>
      </c>
      <c r="B57" s="9"/>
    </row>
    <row r="58" spans="1:4" ht="26.25" hidden="1" x14ac:dyDescent="0.4">
      <c r="A58" s="11" t="s">
        <v>5</v>
      </c>
      <c r="B58" s="9"/>
    </row>
    <row r="59" spans="1:4" ht="26.25" hidden="1" x14ac:dyDescent="0.4">
      <c r="A59" s="6"/>
      <c r="B59" s="7"/>
    </row>
    <row r="60" spans="1:4" ht="26.25" hidden="1" x14ac:dyDescent="0.4">
      <c r="A60" s="3" t="s">
        <v>6</v>
      </c>
      <c r="B60" s="4" t="s">
        <v>11</v>
      </c>
    </row>
    <row r="61" spans="1:4" ht="18.75" hidden="1" x14ac:dyDescent="0.3">
      <c r="A61" s="3" t="s">
        <v>25</v>
      </c>
      <c r="C61" s="12" t="s">
        <v>21</v>
      </c>
    </row>
    <row r="62" spans="1:4" ht="18.75" hidden="1" x14ac:dyDescent="0.3">
      <c r="A62" s="3" t="s">
        <v>26</v>
      </c>
      <c r="C62" s="12" t="s">
        <v>23</v>
      </c>
    </row>
    <row r="63" spans="1:4" ht="15.75" hidden="1" x14ac:dyDescent="0.25">
      <c r="A63" s="3" t="s">
        <v>27</v>
      </c>
    </row>
    <row r="64" spans="1:4" ht="15.75" hidden="1" x14ac:dyDescent="0.25">
      <c r="A64" s="3" t="s">
        <v>28</v>
      </c>
    </row>
    <row r="65" spans="1:1" hidden="1" x14ac:dyDescent="0.25">
      <c r="A65" s="2" t="s">
        <v>29</v>
      </c>
    </row>
    <row r="66" spans="1:1" hidden="1" x14ac:dyDescent="0.25"/>
    <row r="67" spans="1:1" hidden="1" x14ac:dyDescent="0.25"/>
    <row r="68" spans="1:1" hidden="1" x14ac:dyDescent="0.25"/>
    <row r="69" spans="1:1" hidden="1" x14ac:dyDescent="0.25"/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9" tint="0.59999389629810485"/>
    <pageSetUpPr fitToPage="1"/>
  </sheetPr>
  <dimension ref="A1:G69"/>
  <sheetViews>
    <sheetView windowProtection="1" showGridLines="0" showRowColHeaders="0" zoomScale="85" zoomScaleNormal="85" workbookViewId="0">
      <selection activeCell="B11" sqref="B11"/>
    </sheetView>
  </sheetViews>
  <sheetFormatPr defaultRowHeight="15" x14ac:dyDescent="0.25"/>
  <cols>
    <col min="1" max="1" width="30.7109375" style="2" customWidth="1"/>
    <col min="2" max="3" width="30.7109375" style="1" customWidth="1"/>
    <col min="4" max="4" width="43.140625" style="1" customWidth="1"/>
    <col min="5" max="7" width="30.7109375" style="2" customWidth="1"/>
    <col min="8" max="16384" width="9.140625" style="2"/>
  </cols>
  <sheetData>
    <row r="1" spans="1:7" ht="30" customHeight="1" x14ac:dyDescent="0.4">
      <c r="B1" s="15" t="s">
        <v>31</v>
      </c>
    </row>
    <row r="2" spans="1:7" ht="30" customHeight="1" x14ac:dyDescent="0.25">
      <c r="B2" s="2"/>
      <c r="C2" s="2"/>
      <c r="D2" s="2"/>
    </row>
    <row r="3" spans="1:7" ht="30" customHeight="1" x14ac:dyDescent="0.25">
      <c r="B3" s="2"/>
      <c r="C3" s="2"/>
      <c r="D3" s="2"/>
    </row>
    <row r="4" spans="1:7" ht="30" customHeight="1" x14ac:dyDescent="0.25">
      <c r="B4" s="2"/>
      <c r="C4" s="2"/>
      <c r="D4" s="2"/>
    </row>
    <row r="5" spans="1:7" ht="30" customHeight="1" x14ac:dyDescent="0.25">
      <c r="B5" s="2"/>
      <c r="C5" s="2"/>
      <c r="D5" s="2"/>
    </row>
    <row r="6" spans="1:7" ht="21" x14ac:dyDescent="0.35">
      <c r="A6" s="14" t="s">
        <v>13</v>
      </c>
      <c r="B6"/>
      <c r="C6"/>
    </row>
    <row r="7" spans="1:7" ht="30" customHeight="1" x14ac:dyDescent="0.25">
      <c r="A7"/>
      <c r="B7"/>
      <c r="C7"/>
      <c r="E7" s="5"/>
      <c r="F7" s="5" t="s">
        <v>8</v>
      </c>
      <c r="G7" s="5" t="s">
        <v>7</v>
      </c>
    </row>
    <row r="8" spans="1:7" ht="30" customHeight="1" x14ac:dyDescent="0.4">
      <c r="A8"/>
      <c r="B8" s="9">
        <v>2</v>
      </c>
      <c r="E8" s="1"/>
      <c r="F8" s="1"/>
      <c r="G8" s="1"/>
    </row>
    <row r="9" spans="1:7" ht="30" customHeight="1" x14ac:dyDescent="0.25">
      <c r="A9"/>
      <c r="B9"/>
      <c r="C9"/>
      <c r="E9" s="1"/>
      <c r="F9" s="1"/>
      <c r="G9" s="1"/>
    </row>
    <row r="10" spans="1:7" ht="30" customHeight="1" x14ac:dyDescent="0.25">
      <c r="A10"/>
      <c r="B10"/>
      <c r="C10"/>
      <c r="E10" s="1"/>
      <c r="F10" s="1"/>
      <c r="G10" s="1"/>
    </row>
    <row r="11" spans="1:7" ht="30" customHeight="1" x14ac:dyDescent="0.25">
      <c r="A11"/>
      <c r="B11"/>
      <c r="C11"/>
      <c r="E11" s="1"/>
      <c r="F11" s="1"/>
      <c r="G11" s="1"/>
    </row>
    <row r="12" spans="1:7" ht="30" customHeight="1" x14ac:dyDescent="0.4">
      <c r="A12"/>
      <c r="B12" s="9">
        <v>3000</v>
      </c>
      <c r="E12" s="1"/>
      <c r="F12" s="1"/>
      <c r="G12" s="1"/>
    </row>
    <row r="13" spans="1:7" ht="30" customHeight="1" x14ac:dyDescent="0.4">
      <c r="A13"/>
      <c r="B13" s="9">
        <v>2500</v>
      </c>
    </row>
    <row r="14" spans="1:7" ht="30" customHeight="1" x14ac:dyDescent="0.25">
      <c r="A14"/>
      <c r="B14"/>
      <c r="C14"/>
    </row>
    <row r="15" spans="1:7" ht="30" customHeight="1" x14ac:dyDescent="0.25">
      <c r="A15"/>
      <c r="B15"/>
      <c r="C15"/>
    </row>
    <row r="16" spans="1:7" ht="30" customHeight="1" x14ac:dyDescent="0.4">
      <c r="A16"/>
      <c r="B16" s="19"/>
    </row>
    <row r="17" spans="1:4" ht="30" customHeight="1" x14ac:dyDescent="0.4">
      <c r="A17"/>
      <c r="B17" s="19"/>
    </row>
    <row r="18" spans="1:4" ht="30" customHeight="1" x14ac:dyDescent="0.25"/>
    <row r="19" spans="1:4" ht="30" customHeight="1" x14ac:dyDescent="0.25"/>
    <row r="20" spans="1:4" ht="30" customHeight="1" x14ac:dyDescent="0.25"/>
    <row r="21" spans="1:4" ht="30" customHeight="1" x14ac:dyDescent="0.25"/>
    <row r="22" spans="1:4" ht="30" customHeight="1" x14ac:dyDescent="0.25"/>
    <row r="23" spans="1:4" ht="30" customHeight="1" x14ac:dyDescent="0.25">
      <c r="B23" s="2"/>
      <c r="C23" s="2"/>
      <c r="D23" s="2"/>
    </row>
    <row r="24" spans="1:4" ht="30" customHeight="1" x14ac:dyDescent="0.25">
      <c r="B24" s="2"/>
      <c r="C24" s="2"/>
      <c r="D24" s="2"/>
    </row>
    <row r="40" spans="1:4" hidden="1" x14ac:dyDescent="0.25">
      <c r="A40" s="2" t="s">
        <v>43</v>
      </c>
      <c r="B40" s="13" t="s">
        <v>19</v>
      </c>
    </row>
    <row r="41" spans="1:4" hidden="1" x14ac:dyDescent="0.25">
      <c r="A41" s="2" t="s">
        <v>12</v>
      </c>
      <c r="B41" s="1" t="s">
        <v>4</v>
      </c>
      <c r="C41" s="1" t="s">
        <v>14</v>
      </c>
    </row>
    <row r="42" spans="1:4" hidden="1" x14ac:dyDescent="0.25">
      <c r="A42" s="2" t="s">
        <v>9</v>
      </c>
      <c r="B42" s="10">
        <f>IFERROR(((($B$12-(IF($B$52=1,17,(IF($B$52=2,34,"ERRO")))))+(15*($B$8+1))-($B$59+$B$60))/($B$8+$B$52)),"ERRO - VERIFIQUE VALORES")</f>
        <v>727.75</v>
      </c>
      <c r="C42" s="8">
        <f>IF($B$8=0,0,(ROUND($B$42,0)))</f>
        <v>728</v>
      </c>
      <c r="D42" s="8"/>
    </row>
    <row r="43" spans="1:4" hidden="1" x14ac:dyDescent="0.25">
      <c r="A43" s="2" t="s">
        <v>10</v>
      </c>
      <c r="B43" s="10">
        <f>IFERROR(($B$42+($B$59-31)),"ERRO - VERIFIQUE VALORES")</f>
        <v>746.75</v>
      </c>
      <c r="C43" s="8">
        <f>ROUND($B$43,0)</f>
        <v>747</v>
      </c>
      <c r="D43" s="8"/>
    </row>
    <row r="44" spans="1:4" hidden="1" x14ac:dyDescent="0.25">
      <c r="A44" s="2" t="s">
        <v>10</v>
      </c>
      <c r="B44" s="10">
        <f>IFERROR(($B$42+($B$60-31)),"ERRO - VERIFIQUE VALORES")</f>
        <v>746.75</v>
      </c>
      <c r="C44" s="8">
        <f>ROUND($B$44,0)</f>
        <v>747</v>
      </c>
    </row>
    <row r="45" spans="1:4" hidden="1" x14ac:dyDescent="0.25"/>
    <row r="46" spans="1:4" hidden="1" x14ac:dyDescent="0.25">
      <c r="B46" s="1" t="s">
        <v>5</v>
      </c>
      <c r="C46" s="1" t="s">
        <v>5</v>
      </c>
    </row>
    <row r="47" spans="1:4" hidden="1" x14ac:dyDescent="0.25">
      <c r="A47" s="2" t="s">
        <v>9</v>
      </c>
      <c r="B47" s="10">
        <f>IFERROR(($B$13-85),"ERRO - VERIFIQUE VALORES")</f>
        <v>2415</v>
      </c>
      <c r="C47" s="8">
        <f>IF($B$8=0,0,(ROUNDDOWN($B$47,0)))</f>
        <v>2415</v>
      </c>
      <c r="D47" s="8"/>
    </row>
    <row r="48" spans="1:4" hidden="1" x14ac:dyDescent="0.25">
      <c r="A48" s="2" t="s">
        <v>10</v>
      </c>
      <c r="B48" s="10">
        <f>IFERROR(($B$13-85),"ERRO - VERIFIQUE VALORES")</f>
        <v>2415</v>
      </c>
      <c r="C48" s="8">
        <f>ROUNDDOWN($B$48,0)</f>
        <v>2415</v>
      </c>
      <c r="D48" s="8"/>
    </row>
    <row r="49" spans="1:5" hidden="1" x14ac:dyDescent="0.25"/>
    <row r="50" spans="1:5" ht="26.25" hidden="1" x14ac:dyDescent="0.4">
      <c r="A50" s="3" t="s">
        <v>0</v>
      </c>
      <c r="B50" s="4" t="s">
        <v>16</v>
      </c>
    </row>
    <row r="51" spans="1:5" ht="26.25" hidden="1" x14ac:dyDescent="0.4">
      <c r="A51" s="11" t="s">
        <v>1</v>
      </c>
      <c r="B51" s="9"/>
      <c r="C51" s="1" t="s">
        <v>17</v>
      </c>
    </row>
    <row r="52" spans="1:5" ht="26.25" hidden="1" x14ac:dyDescent="0.4">
      <c r="A52" s="11" t="s">
        <v>2</v>
      </c>
      <c r="B52" s="7">
        <v>2</v>
      </c>
      <c r="C52" s="13" t="s">
        <v>18</v>
      </c>
    </row>
    <row r="53" spans="1:5" ht="26.25" hidden="1" x14ac:dyDescent="0.4">
      <c r="A53" s="6"/>
      <c r="B53" s="7"/>
    </row>
    <row r="54" spans="1:5" ht="26.25" hidden="1" x14ac:dyDescent="0.4">
      <c r="A54" s="3" t="s">
        <v>3</v>
      </c>
      <c r="B54" s="4" t="s">
        <v>11</v>
      </c>
    </row>
    <row r="55" spans="1:5" ht="26.25" hidden="1" x14ac:dyDescent="0.4">
      <c r="A55" s="11" t="s">
        <v>4</v>
      </c>
      <c r="B55" s="9"/>
    </row>
    <row r="56" spans="1:5" ht="26.25" hidden="1" x14ac:dyDescent="0.4">
      <c r="A56" s="11" t="s">
        <v>5</v>
      </c>
      <c r="B56" s="9"/>
    </row>
    <row r="57" spans="1:5" ht="26.25" hidden="1" x14ac:dyDescent="0.4">
      <c r="A57" s="6"/>
      <c r="B57" s="7"/>
    </row>
    <row r="58" spans="1:5" ht="26.25" hidden="1" x14ac:dyDescent="0.4">
      <c r="A58" s="3" t="s">
        <v>6</v>
      </c>
      <c r="B58" s="4" t="s">
        <v>11</v>
      </c>
    </row>
    <row r="59" spans="1:5" ht="26.25" hidden="1" x14ac:dyDescent="0.4">
      <c r="A59" s="3" t="s">
        <v>25</v>
      </c>
      <c r="B59" s="7">
        <v>50</v>
      </c>
      <c r="C59" s="12" t="s">
        <v>30</v>
      </c>
      <c r="D59" s="17"/>
      <c r="E59" s="18"/>
    </row>
    <row r="60" spans="1:5" ht="26.25" hidden="1" x14ac:dyDescent="0.4">
      <c r="A60" s="3" t="s">
        <v>26</v>
      </c>
      <c r="B60" s="7">
        <v>50</v>
      </c>
      <c r="C60" s="16"/>
    </row>
    <row r="61" spans="1:5" ht="15.75" hidden="1" x14ac:dyDescent="0.25">
      <c r="A61" s="3" t="s">
        <v>29</v>
      </c>
    </row>
    <row r="62" spans="1:5" hidden="1" x14ac:dyDescent="0.25"/>
    <row r="63" spans="1:5" hidden="1" x14ac:dyDescent="0.25"/>
    <row r="64" spans="1:5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9" tint="0.59999389629810485"/>
    <pageSetUpPr fitToPage="1"/>
  </sheetPr>
  <dimension ref="A1:O69"/>
  <sheetViews>
    <sheetView windowProtection="1" showGridLines="0" showRowColHeaders="0" zoomScale="70" zoomScaleNormal="70" workbookViewId="0">
      <selection activeCell="B12" sqref="B12"/>
    </sheetView>
  </sheetViews>
  <sheetFormatPr defaultRowHeight="15" x14ac:dyDescent="0.25"/>
  <cols>
    <col min="1" max="1" width="30.7109375" style="2" customWidth="1"/>
    <col min="2" max="3" width="30.7109375" style="1" customWidth="1"/>
    <col min="4" max="4" width="43.140625" style="1" customWidth="1"/>
    <col min="5" max="7" width="30.7109375" style="2" customWidth="1"/>
    <col min="8" max="16384" width="9.140625" style="2"/>
  </cols>
  <sheetData>
    <row r="1" spans="2:15" ht="30" customHeight="1" thickBot="1" x14ac:dyDescent="0.45">
      <c r="B1" s="15" t="s">
        <v>24</v>
      </c>
      <c r="G1" s="24" t="s">
        <v>44</v>
      </c>
    </row>
    <row r="2" spans="2:15" ht="30" customHeight="1" x14ac:dyDescent="0.25">
      <c r="B2" s="2"/>
      <c r="C2" s="2"/>
      <c r="D2" s="2"/>
    </row>
    <row r="3" spans="2:15" ht="30" customHeight="1" x14ac:dyDescent="0.25">
      <c r="B3" s="2"/>
      <c r="C3" s="2"/>
      <c r="D3" s="2"/>
    </row>
    <row r="4" spans="2:15" ht="30" customHeight="1" x14ac:dyDescent="0.25">
      <c r="B4" s="2"/>
      <c r="C4" s="2"/>
      <c r="D4" s="2"/>
    </row>
    <row r="5" spans="2:15" ht="30" customHeight="1" x14ac:dyDescent="0.25">
      <c r="B5" s="2"/>
      <c r="C5" s="2"/>
      <c r="D5" s="2"/>
    </row>
    <row r="6" spans="2:15" x14ac:dyDescent="0.25">
      <c r="B6" s="2"/>
      <c r="C6" s="2"/>
    </row>
    <row r="7" spans="2:15" ht="30" customHeight="1" x14ac:dyDescent="0.25">
      <c r="B7" s="2"/>
      <c r="C7" s="2"/>
      <c r="E7" s="5"/>
    </row>
    <row r="8" spans="2:15" ht="30" customHeight="1" x14ac:dyDescent="0.4">
      <c r="B8" s="23">
        <v>2</v>
      </c>
      <c r="E8" s="1"/>
      <c r="F8" s="1"/>
      <c r="G8" s="1"/>
      <c r="N8" s="5"/>
      <c r="O8" s="5"/>
    </row>
    <row r="9" spans="2:15" ht="30" customHeight="1" x14ac:dyDescent="0.25">
      <c r="B9" s="2"/>
      <c r="C9" s="2"/>
      <c r="E9" s="1"/>
      <c r="F9" s="1"/>
      <c r="G9" s="1"/>
    </row>
    <row r="10" spans="2:15" ht="30" customHeight="1" x14ac:dyDescent="0.25">
      <c r="B10" s="2"/>
      <c r="C10" s="2"/>
      <c r="E10" s="1"/>
      <c r="F10" s="1"/>
      <c r="G10" s="1"/>
    </row>
    <row r="11" spans="2:15" ht="30" customHeight="1" x14ac:dyDescent="0.25">
      <c r="B11" s="2"/>
      <c r="C11" s="2"/>
      <c r="E11" s="1"/>
      <c r="F11" s="1"/>
      <c r="G11" s="1"/>
    </row>
    <row r="12" spans="2:15" ht="30" customHeight="1" x14ac:dyDescent="0.4">
      <c r="B12" s="23">
        <v>7940</v>
      </c>
      <c r="E12" s="1"/>
      <c r="F12" s="1"/>
      <c r="G12" s="1"/>
    </row>
    <row r="13" spans="2:15" ht="30" customHeight="1" x14ac:dyDescent="0.4">
      <c r="B13" s="23">
        <v>2500</v>
      </c>
    </row>
    <row r="14" spans="2:15" ht="30" customHeight="1" x14ac:dyDescent="0.25">
      <c r="B14" s="2"/>
      <c r="C14" s="2"/>
    </row>
    <row r="15" spans="2:15" ht="30" customHeight="1" x14ac:dyDescent="0.25">
      <c r="B15" s="2"/>
      <c r="C15" s="2"/>
    </row>
    <row r="16" spans="2:15" ht="30" customHeight="1" x14ac:dyDescent="0.4">
      <c r="B16" s="19"/>
    </row>
    <row r="17" spans="2:4" ht="30" customHeight="1" x14ac:dyDescent="0.4">
      <c r="B17" s="19"/>
    </row>
    <row r="18" spans="2:4" ht="30" customHeight="1" x14ac:dyDescent="0.4">
      <c r="B18" s="19"/>
    </row>
    <row r="19" spans="2:4" ht="30" customHeight="1" x14ac:dyDescent="0.4">
      <c r="B19" s="19"/>
    </row>
    <row r="20" spans="2:4" ht="30" customHeight="1" x14ac:dyDescent="0.25"/>
    <row r="21" spans="2:4" ht="30" customHeight="1" x14ac:dyDescent="0.25">
      <c r="D21" s="2"/>
    </row>
    <row r="22" spans="2:4" ht="30" customHeight="1" x14ac:dyDescent="0.25">
      <c r="D22" s="2"/>
    </row>
    <row r="23" spans="2:4" ht="30" customHeight="1" x14ac:dyDescent="0.25">
      <c r="B23" s="2"/>
      <c r="C23" s="2"/>
    </row>
    <row r="24" spans="2:4" ht="30" customHeight="1" x14ac:dyDescent="0.25">
      <c r="B24" s="2"/>
      <c r="C24" s="2"/>
    </row>
    <row r="38" spans="1:6" x14ac:dyDescent="0.25">
      <c r="E38" s="1"/>
    </row>
    <row r="39" spans="1:6" x14ac:dyDescent="0.25">
      <c r="E39" s="1"/>
    </row>
    <row r="40" spans="1:6" hidden="1" x14ac:dyDescent="0.25">
      <c r="A40" s="2" t="s">
        <v>43</v>
      </c>
      <c r="C40" s="13" t="s">
        <v>19</v>
      </c>
      <c r="E40" s="8"/>
      <c r="F40" s="2" t="s">
        <v>8</v>
      </c>
    </row>
    <row r="41" spans="1:6" hidden="1" x14ac:dyDescent="0.25">
      <c r="A41" s="2" t="s">
        <v>12</v>
      </c>
      <c r="C41" s="1" t="s">
        <v>4</v>
      </c>
      <c r="D41" s="1" t="s">
        <v>14</v>
      </c>
      <c r="E41" s="8"/>
      <c r="F41" s="2" t="s">
        <v>7</v>
      </c>
    </row>
    <row r="42" spans="1:6" hidden="1" x14ac:dyDescent="0.25">
      <c r="A42" s="2" t="s">
        <v>1</v>
      </c>
      <c r="C42" s="10">
        <f>IFERROR(((($B$12-(IF($B$54=2,34,(IF($B$54=4,60,"ERRO")))))+(15*($B$8+2))-($B$43+$B$44+$B$45+$B$46))/($B$8+$B$54)),"ERRO - VERIFIQUE VALORES")</f>
        <v>1290</v>
      </c>
      <c r="D42" s="8">
        <f>IF($B$8=0,0,(ROUND($C$42,0)))</f>
        <v>1290</v>
      </c>
      <c r="E42" s="1"/>
    </row>
    <row r="43" spans="1:6" hidden="1" x14ac:dyDescent="0.25">
      <c r="A43" s="2" t="s">
        <v>25</v>
      </c>
      <c r="B43" s="29">
        <v>50</v>
      </c>
      <c r="C43" s="10">
        <f>IFERROR((($C$42+$B$43)-31),"ERRO - VERIFIQUE VALORES")</f>
        <v>1309</v>
      </c>
      <c r="D43" s="8">
        <f>ROUND($C$43,0)</f>
        <v>1309</v>
      </c>
      <c r="E43" s="1"/>
    </row>
    <row r="44" spans="1:6" hidden="1" x14ac:dyDescent="0.25">
      <c r="A44" s="2" t="s">
        <v>26</v>
      </c>
      <c r="B44" s="29">
        <v>50</v>
      </c>
      <c r="C44" s="10">
        <f>IFERROR((($C$42+$B$44)-31),"ERRO - VERIFIQUE VALORES")</f>
        <v>1309</v>
      </c>
      <c r="D44" s="8">
        <f>ROUND($C$44,0)</f>
        <v>1309</v>
      </c>
      <c r="E44" s="1"/>
    </row>
    <row r="45" spans="1:6" hidden="1" x14ac:dyDescent="0.25">
      <c r="A45" s="2" t="s">
        <v>27</v>
      </c>
      <c r="B45" s="29">
        <v>50</v>
      </c>
      <c r="C45" s="10">
        <f>IFERROR((($C$42+$B$45)-31),"ERRO - VERIFIQUE VALORES")</f>
        <v>1309</v>
      </c>
      <c r="D45" s="8">
        <f>ROUND($C$45,0)</f>
        <v>1309</v>
      </c>
      <c r="E45" s="1"/>
    </row>
    <row r="46" spans="1:6" hidden="1" x14ac:dyDescent="0.25">
      <c r="A46" s="2" t="s">
        <v>28</v>
      </c>
      <c r="B46" s="29">
        <v>50</v>
      </c>
      <c r="C46" s="10">
        <f>IFERROR((($C$42+$B$46)-31),"ERRO - VERIFIQUE VALORES")</f>
        <v>1309</v>
      </c>
      <c r="D46" s="8">
        <f>ROUND($C$46,0)</f>
        <v>1309</v>
      </c>
      <c r="E46" s="1"/>
    </row>
    <row r="47" spans="1:6" hidden="1" x14ac:dyDescent="0.25">
      <c r="E47" s="8"/>
    </row>
    <row r="48" spans="1:6" hidden="1" x14ac:dyDescent="0.25">
      <c r="A48" s="2" t="s">
        <v>2</v>
      </c>
      <c r="C48" s="1" t="s">
        <v>5</v>
      </c>
      <c r="D48" s="1" t="s">
        <v>5</v>
      </c>
      <c r="E48" s="8"/>
    </row>
    <row r="49" spans="1:4" hidden="1" x14ac:dyDescent="0.25">
      <c r="A49" s="2" t="s">
        <v>9</v>
      </c>
      <c r="C49" s="10">
        <f>IFERROR(($B$13-85),"ERRO - VERIFIQUE VALORES")</f>
        <v>2415</v>
      </c>
      <c r="D49" s="8">
        <f>IF($B$8=0,0,(ROUND($C$49,0)))</f>
        <v>2415</v>
      </c>
    </row>
    <row r="50" spans="1:4" hidden="1" x14ac:dyDescent="0.25">
      <c r="A50" s="2" t="s">
        <v>10</v>
      </c>
      <c r="C50" s="10">
        <f>IFERROR(($B$13-85),"ERRO - VERIFIQUE VALORES")</f>
        <v>2415</v>
      </c>
      <c r="D50" s="8">
        <f>ROUND($C$50,0)</f>
        <v>2415</v>
      </c>
    </row>
    <row r="51" spans="1:4" hidden="1" x14ac:dyDescent="0.25"/>
    <row r="52" spans="1:4" ht="26.25" hidden="1" x14ac:dyDescent="0.4">
      <c r="A52" s="3" t="s">
        <v>0</v>
      </c>
      <c r="B52" s="4" t="s">
        <v>16</v>
      </c>
    </row>
    <row r="53" spans="1:4" ht="26.25" hidden="1" x14ac:dyDescent="0.4">
      <c r="A53" s="11" t="s">
        <v>1</v>
      </c>
      <c r="B53" s="19"/>
      <c r="C53" s="1" t="s">
        <v>17</v>
      </c>
    </row>
    <row r="54" spans="1:4" ht="26.25" hidden="1" x14ac:dyDescent="0.4">
      <c r="A54" s="11" t="s">
        <v>2</v>
      </c>
      <c r="B54" s="30">
        <v>4</v>
      </c>
      <c r="C54" s="13" t="s">
        <v>22</v>
      </c>
    </row>
    <row r="55" spans="1:4" ht="26.25" hidden="1" x14ac:dyDescent="0.4">
      <c r="A55" s="6"/>
      <c r="B55" s="7"/>
    </row>
    <row r="56" spans="1:4" ht="26.25" hidden="1" x14ac:dyDescent="0.4">
      <c r="A56" s="3" t="s">
        <v>3</v>
      </c>
      <c r="B56" s="4" t="s">
        <v>11</v>
      </c>
    </row>
    <row r="57" spans="1:4" ht="26.25" hidden="1" x14ac:dyDescent="0.4">
      <c r="A57" s="11" t="s">
        <v>4</v>
      </c>
      <c r="B57" s="19"/>
    </row>
    <row r="58" spans="1:4" ht="26.25" hidden="1" x14ac:dyDescent="0.4">
      <c r="A58" s="11" t="s">
        <v>5</v>
      </c>
      <c r="B58" s="19"/>
    </row>
    <row r="59" spans="1:4" ht="26.25" hidden="1" x14ac:dyDescent="0.4">
      <c r="A59" s="6"/>
      <c r="B59" s="7"/>
    </row>
    <row r="60" spans="1:4" ht="26.25" hidden="1" x14ac:dyDescent="0.4">
      <c r="A60" s="3" t="s">
        <v>6</v>
      </c>
      <c r="B60" s="4" t="s">
        <v>11</v>
      </c>
    </row>
    <row r="61" spans="1:4" ht="18.75" hidden="1" x14ac:dyDescent="0.3">
      <c r="A61" s="3" t="s">
        <v>25</v>
      </c>
      <c r="C61" s="22" t="s">
        <v>21</v>
      </c>
    </row>
    <row r="62" spans="1:4" ht="18.75" hidden="1" x14ac:dyDescent="0.3">
      <c r="A62" s="3" t="s">
        <v>26</v>
      </c>
      <c r="C62" s="22" t="s">
        <v>23</v>
      </c>
    </row>
    <row r="63" spans="1:4" ht="15.75" hidden="1" x14ac:dyDescent="0.25">
      <c r="A63" s="3" t="s">
        <v>27</v>
      </c>
    </row>
    <row r="64" spans="1:4" ht="18.75" hidden="1" x14ac:dyDescent="0.3">
      <c r="A64" s="3" t="s">
        <v>28</v>
      </c>
      <c r="C64" s="22" t="s">
        <v>40</v>
      </c>
    </row>
    <row r="65" spans="1:1" hidden="1" x14ac:dyDescent="0.25">
      <c r="A65" s="2" t="s">
        <v>41</v>
      </c>
    </row>
    <row r="66" spans="1:1" hidden="1" x14ac:dyDescent="0.25"/>
    <row r="67" spans="1:1" hidden="1" x14ac:dyDescent="0.25"/>
    <row r="68" spans="1:1" hidden="1" x14ac:dyDescent="0.25"/>
    <row r="69" spans="1:1" hidden="1" x14ac:dyDescent="0.25"/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4" tint="0.59999389629810485"/>
    <pageSetUpPr fitToPage="1"/>
  </sheetPr>
  <dimension ref="A1:P69"/>
  <sheetViews>
    <sheetView windowProtection="1" showGridLines="0" showRowColHeaders="0" zoomScale="70" zoomScaleNormal="70" workbookViewId="0">
      <selection activeCell="B12" sqref="B12"/>
    </sheetView>
  </sheetViews>
  <sheetFormatPr defaultRowHeight="15" x14ac:dyDescent="0.25"/>
  <cols>
    <col min="1" max="1" width="30.7109375" style="2" customWidth="1"/>
    <col min="2" max="5" width="30.7109375" style="1" customWidth="1"/>
    <col min="6" max="8" width="30.7109375" style="2" customWidth="1"/>
    <col min="9" max="16384" width="9.140625" style="2"/>
  </cols>
  <sheetData>
    <row r="1" spans="2:16" ht="30" customHeight="1" thickBot="1" x14ac:dyDescent="0.45">
      <c r="B1" s="15" t="s">
        <v>45</v>
      </c>
      <c r="H1" s="25" t="s">
        <v>58</v>
      </c>
    </row>
    <row r="2" spans="2:16" ht="30" customHeight="1" x14ac:dyDescent="0.25">
      <c r="B2" s="2"/>
      <c r="C2" s="2"/>
      <c r="D2" s="2"/>
      <c r="E2" s="2"/>
    </row>
    <row r="3" spans="2:16" ht="30" customHeight="1" x14ac:dyDescent="0.25">
      <c r="B3" s="2"/>
      <c r="C3" s="2"/>
      <c r="D3" s="2"/>
      <c r="E3" s="2"/>
    </row>
    <row r="4" spans="2:16" ht="30" customHeight="1" x14ac:dyDescent="0.25">
      <c r="B4" s="2"/>
      <c r="C4" s="2"/>
      <c r="D4" s="2"/>
      <c r="E4" s="2"/>
    </row>
    <row r="5" spans="2:16" ht="30" customHeight="1" x14ac:dyDescent="0.25">
      <c r="B5" s="2"/>
      <c r="C5" s="2"/>
      <c r="D5" s="2"/>
      <c r="E5" s="2"/>
    </row>
    <row r="6" spans="2:16" x14ac:dyDescent="0.25">
      <c r="B6" s="2"/>
      <c r="C6" s="2"/>
      <c r="D6" s="2"/>
    </row>
    <row r="7" spans="2:16" ht="30" customHeight="1" x14ac:dyDescent="0.25">
      <c r="B7" s="2"/>
      <c r="C7" s="2"/>
      <c r="D7" s="2"/>
      <c r="F7" s="5"/>
    </row>
    <row r="8" spans="2:16" ht="30" customHeight="1" x14ac:dyDescent="0.25">
      <c r="B8" s="2"/>
      <c r="E8" s="2"/>
      <c r="F8" s="1"/>
      <c r="G8" s="1"/>
      <c r="H8" s="1"/>
      <c r="O8" s="5"/>
      <c r="P8" s="5"/>
    </row>
    <row r="9" spans="2:16" ht="30" customHeight="1" x14ac:dyDescent="0.25">
      <c r="B9" s="2"/>
      <c r="E9" s="2"/>
      <c r="F9" s="1"/>
      <c r="G9" s="1"/>
      <c r="H9" s="1"/>
    </row>
    <row r="10" spans="2:16" ht="30" customHeight="1" x14ac:dyDescent="0.4">
      <c r="B10" s="23">
        <v>3000</v>
      </c>
      <c r="C10" s="23">
        <v>2</v>
      </c>
      <c r="D10" s="2"/>
      <c r="E10" s="27" t="str">
        <f>IF(C58=0,E57,F57)</f>
        <v>VDPL e VDPL</v>
      </c>
      <c r="F10" s="1"/>
      <c r="G10" s="1"/>
      <c r="H10" s="1"/>
    </row>
    <row r="11" spans="2:16" ht="30" customHeight="1" x14ac:dyDescent="0.4">
      <c r="B11" s="23">
        <v>3000</v>
      </c>
      <c r="C11" s="23">
        <v>2</v>
      </c>
      <c r="D11" s="2"/>
      <c r="E11" s="27" t="str">
        <f>IF(C58=0,F57,E57)</f>
        <v>VDPL e VDC</v>
      </c>
      <c r="F11" s="1"/>
      <c r="G11" s="1"/>
      <c r="H11" s="1"/>
    </row>
    <row r="12" spans="2:16" ht="30" customHeight="1" x14ac:dyDescent="0.4">
      <c r="B12" s="23">
        <v>2500</v>
      </c>
      <c r="C12" s="2"/>
      <c r="D12" s="2"/>
      <c r="F12" s="1"/>
      <c r="G12" s="1"/>
      <c r="H12" s="1"/>
    </row>
    <row r="13" spans="2:16" ht="30" customHeight="1" x14ac:dyDescent="0.25">
      <c r="B13" s="2"/>
      <c r="C13" s="2"/>
      <c r="D13" s="2"/>
      <c r="F13" s="1"/>
      <c r="G13" s="1"/>
      <c r="H13" s="1"/>
    </row>
    <row r="14" spans="2:16" ht="30" customHeight="1" x14ac:dyDescent="0.25">
      <c r="B14" s="2"/>
      <c r="C14" s="2"/>
      <c r="D14" s="2"/>
    </row>
    <row r="15" spans="2:16" ht="30" customHeight="1" x14ac:dyDescent="0.4">
      <c r="B15" s="19"/>
      <c r="F15" s="26"/>
    </row>
    <row r="16" spans="2:16" ht="30" customHeight="1" x14ac:dyDescent="0.4">
      <c r="B16" s="19"/>
    </row>
    <row r="17" spans="2:5" ht="30" customHeight="1" x14ac:dyDescent="0.4">
      <c r="B17" s="19"/>
    </row>
    <row r="18" spans="2:5" ht="30" customHeight="1" x14ac:dyDescent="0.4">
      <c r="B18" s="19"/>
    </row>
    <row r="19" spans="2:5" ht="30" customHeight="1" x14ac:dyDescent="0.25"/>
    <row r="20" spans="2:5" ht="30" customHeight="1" x14ac:dyDescent="0.25"/>
    <row r="21" spans="2:5" ht="30" customHeight="1" x14ac:dyDescent="0.25"/>
    <row r="22" spans="2:5" ht="30" customHeight="1" x14ac:dyDescent="0.25"/>
    <row r="23" spans="2:5" ht="30" customHeight="1" x14ac:dyDescent="0.25"/>
    <row r="24" spans="2:5" ht="30" customHeight="1" x14ac:dyDescent="0.25">
      <c r="B24" s="2"/>
      <c r="C24" s="2"/>
      <c r="D24" s="2"/>
      <c r="E24" s="2"/>
    </row>
    <row r="25" spans="2:5" ht="30" customHeight="1" x14ac:dyDescent="0.25">
      <c r="B25" s="2"/>
      <c r="C25" s="2"/>
      <c r="D25" s="2"/>
      <c r="E25" s="2"/>
    </row>
    <row r="26" spans="2:5" ht="30" customHeight="1" x14ac:dyDescent="0.25"/>
    <row r="27" spans="2:5" ht="30" customHeight="1" x14ac:dyDescent="0.25"/>
    <row r="28" spans="2:5" ht="30" customHeight="1" x14ac:dyDescent="0.25"/>
    <row r="29" spans="2:5" ht="30" customHeight="1" x14ac:dyDescent="0.25"/>
    <row r="30" spans="2:5" ht="30" customHeight="1" x14ac:dyDescent="0.25"/>
    <row r="31" spans="2:5" ht="30" customHeight="1" x14ac:dyDescent="0.25"/>
    <row r="32" spans="2:5" ht="30" customHeight="1" x14ac:dyDescent="0.25"/>
    <row r="33" spans="1:7" ht="30" customHeight="1" x14ac:dyDescent="0.25"/>
    <row r="34" spans="1:7" ht="30" customHeight="1" x14ac:dyDescent="0.25"/>
    <row r="35" spans="1:7" ht="30" customHeight="1" x14ac:dyDescent="0.25"/>
    <row r="36" spans="1:7" ht="30" customHeight="1" x14ac:dyDescent="0.25"/>
    <row r="37" spans="1:7" ht="30" customHeight="1" x14ac:dyDescent="0.25"/>
    <row r="38" spans="1:7" ht="30" customHeight="1" x14ac:dyDescent="0.25"/>
    <row r="39" spans="1:7" ht="30" customHeight="1" x14ac:dyDescent="0.25"/>
    <row r="40" spans="1:7" ht="30" hidden="1" customHeight="1" x14ac:dyDescent="0.25"/>
    <row r="41" spans="1:7" ht="30" hidden="1" customHeight="1" x14ac:dyDescent="0.25">
      <c r="C41" s="13" t="s">
        <v>19</v>
      </c>
      <c r="D41" s="13"/>
      <c r="G41" s="2" t="s">
        <v>8</v>
      </c>
    </row>
    <row r="42" spans="1:7" ht="30" hidden="1" customHeight="1" x14ac:dyDescent="0.25">
      <c r="A42" s="2" t="s">
        <v>57</v>
      </c>
      <c r="B42" s="2" t="s">
        <v>12</v>
      </c>
      <c r="D42" s="1" t="s">
        <v>4</v>
      </c>
      <c r="F42" s="1" t="s">
        <v>14</v>
      </c>
      <c r="G42" s="2" t="s">
        <v>7</v>
      </c>
    </row>
    <row r="43" spans="1:7" ht="30" hidden="1" customHeight="1" x14ac:dyDescent="0.25">
      <c r="A43" s="2" t="s">
        <v>52</v>
      </c>
      <c r="B43" s="2" t="s">
        <v>59</v>
      </c>
      <c r="E43" s="10"/>
      <c r="F43" s="8"/>
    </row>
    <row r="44" spans="1:7" ht="30" hidden="1" customHeight="1" x14ac:dyDescent="0.25">
      <c r="A44" s="2" t="s">
        <v>52</v>
      </c>
      <c r="B44" s="2" t="s">
        <v>60</v>
      </c>
      <c r="D44" s="10">
        <f>(((($B$10-(19+(IF($C$58=0,14,44))))+(15*($C$10+1)))-(SUM($B$64:$B$65)))/($C$10+$B$55))</f>
        <v>720.5</v>
      </c>
      <c r="E44" s="10"/>
      <c r="F44" s="8">
        <f>IF($C$10=0,0,(ROUND($D$44,0)))</f>
        <v>721</v>
      </c>
    </row>
    <row r="45" spans="1:7" ht="30" hidden="1" customHeight="1" x14ac:dyDescent="0.25">
      <c r="A45" s="2" t="str">
        <f>IF(C58=0,E57,F57)</f>
        <v>VDPL e VDPL</v>
      </c>
      <c r="B45" s="2" t="s">
        <v>62</v>
      </c>
      <c r="D45" s="10">
        <f>((((($B$10-(19+(IF($C$58=0,14,44))))+(15*($C$10+1)))-(SUM($B$64:$B$65)))/($C$10+$B$55))+($B$63-(IF($C$58=0,16,31))))</f>
        <v>739.5</v>
      </c>
      <c r="E45" s="10"/>
      <c r="F45" s="8">
        <f>ROUND($D$45,0)</f>
        <v>740</v>
      </c>
    </row>
    <row r="46" spans="1:7" ht="30" hidden="1" customHeight="1" x14ac:dyDescent="0.25">
      <c r="A46" s="2" t="s">
        <v>52</v>
      </c>
      <c r="B46" s="2" t="s">
        <v>61</v>
      </c>
      <c r="D46" s="10">
        <f>(((($B$11-(19+(IF($C$58=0,44,14))))+(15*($C$11+1)))-(SUM($B$62:$B$63)))/($C$11+$B$55))</f>
        <v>728</v>
      </c>
      <c r="E46" s="10"/>
      <c r="F46" s="8">
        <f>ROUND($D$46,0)</f>
        <v>728</v>
      </c>
    </row>
    <row r="47" spans="1:7" ht="30" hidden="1" customHeight="1" x14ac:dyDescent="0.25">
      <c r="A47" s="2" t="str">
        <f>IF(C58=0,F57,E57)</f>
        <v>VDPL e VDC</v>
      </c>
      <c r="B47" s="2" t="s">
        <v>63</v>
      </c>
      <c r="D47" s="10">
        <f>((((($B$11-(19+(IF($C$58=0,44,14))))+(15*($C$11+1)))-(SUM($B$62:$B$63)))/($C$11+$B$55)))+($B$65-(IF($C$58=0,31,16)))</f>
        <v>762</v>
      </c>
      <c r="E47" s="10"/>
      <c r="F47" s="8">
        <f>ROUND($D$47,0)</f>
        <v>762</v>
      </c>
    </row>
    <row r="48" spans="1:7" ht="30" hidden="1" customHeight="1" x14ac:dyDescent="0.25">
      <c r="B48" s="2"/>
      <c r="F48" s="1"/>
    </row>
    <row r="49" spans="1:6" ht="30" hidden="1" customHeight="1" x14ac:dyDescent="0.25">
      <c r="B49" s="2"/>
      <c r="D49" s="1" t="s">
        <v>5</v>
      </c>
      <c r="F49" s="1" t="s">
        <v>5</v>
      </c>
    </row>
    <row r="50" spans="1:6" ht="30" hidden="1" customHeight="1" x14ac:dyDescent="0.25">
      <c r="B50" s="2" t="s">
        <v>9</v>
      </c>
      <c r="D50" s="10">
        <f>IFERROR(($B$12-85),"ERRO - VERIFIQUE VALORES")</f>
        <v>2415</v>
      </c>
      <c r="E50" s="10"/>
      <c r="F50" s="8">
        <f>IF($C$10=0,0,(ROUND($D$50,0)))</f>
        <v>2415</v>
      </c>
    </row>
    <row r="51" spans="1:6" ht="30" hidden="1" customHeight="1" x14ac:dyDescent="0.25">
      <c r="B51" s="2" t="s">
        <v>10</v>
      </c>
      <c r="D51" s="10">
        <f>IFERROR(($B$12-85),"ERRO - VERIFIQUE VALORES")</f>
        <v>2415</v>
      </c>
      <c r="E51" s="10"/>
      <c r="F51" s="8">
        <f>ROUND($D$51,0)</f>
        <v>2415</v>
      </c>
    </row>
    <row r="52" spans="1:6" ht="30" hidden="1" customHeight="1" x14ac:dyDescent="0.25">
      <c r="F52" s="8"/>
    </row>
    <row r="53" spans="1:6" ht="30" hidden="1" customHeight="1" x14ac:dyDescent="0.4">
      <c r="A53" s="3" t="s">
        <v>0</v>
      </c>
      <c r="B53" s="4" t="s">
        <v>16</v>
      </c>
      <c r="F53" s="8"/>
    </row>
    <row r="54" spans="1:6" ht="30" hidden="1" customHeight="1" x14ac:dyDescent="0.4">
      <c r="A54" s="11" t="s">
        <v>1</v>
      </c>
      <c r="B54" s="19"/>
      <c r="C54" s="1" t="s">
        <v>17</v>
      </c>
    </row>
    <row r="55" spans="1:6" ht="30" hidden="1" customHeight="1" x14ac:dyDescent="0.4">
      <c r="A55" s="11" t="s">
        <v>2</v>
      </c>
      <c r="B55" s="30">
        <v>2</v>
      </c>
      <c r="C55" s="13" t="s">
        <v>22</v>
      </c>
      <c r="D55" s="13"/>
    </row>
    <row r="56" spans="1:6" ht="30" hidden="1" customHeight="1" x14ac:dyDescent="0.4">
      <c r="A56" s="6"/>
      <c r="B56" s="7"/>
    </row>
    <row r="57" spans="1:6" ht="30" hidden="1" customHeight="1" x14ac:dyDescent="0.4">
      <c r="A57" s="3" t="s">
        <v>3</v>
      </c>
      <c r="B57" s="4" t="s">
        <v>11</v>
      </c>
      <c r="C57" s="4" t="s">
        <v>48</v>
      </c>
      <c r="D57" s="4"/>
      <c r="E57" s="4" t="s">
        <v>49</v>
      </c>
      <c r="F57" s="4" t="s">
        <v>50</v>
      </c>
    </row>
    <row r="58" spans="1:6" ht="30" hidden="1" customHeight="1" x14ac:dyDescent="0.4">
      <c r="A58" s="11" t="s">
        <v>46</v>
      </c>
      <c r="B58" s="19"/>
      <c r="C58" s="29">
        <v>1</v>
      </c>
      <c r="E58" s="2"/>
    </row>
    <row r="59" spans="1:6" ht="30" hidden="1" customHeight="1" x14ac:dyDescent="0.4">
      <c r="A59" s="11" t="s">
        <v>47</v>
      </c>
      <c r="B59" s="19"/>
      <c r="C59" s="29">
        <f>(IF(C58=0,1,0))</f>
        <v>0</v>
      </c>
      <c r="E59" s="2"/>
    </row>
    <row r="60" spans="1:6" ht="30" hidden="1" customHeight="1" x14ac:dyDescent="0.4">
      <c r="A60" s="11" t="s">
        <v>5</v>
      </c>
      <c r="B60" s="19"/>
    </row>
    <row r="61" spans="1:6" ht="30" hidden="1" customHeight="1" x14ac:dyDescent="0.4">
      <c r="A61" s="3" t="s">
        <v>6</v>
      </c>
      <c r="B61" s="4" t="s">
        <v>11</v>
      </c>
    </row>
    <row r="62" spans="1:6" ht="30" hidden="1" customHeight="1" x14ac:dyDescent="0.3">
      <c r="A62" s="3" t="s">
        <v>53</v>
      </c>
      <c r="B62" s="29">
        <v>50</v>
      </c>
      <c r="C62" s="22" t="s">
        <v>21</v>
      </c>
      <c r="D62" s="28"/>
    </row>
    <row r="63" spans="1:6" ht="30" hidden="1" customHeight="1" x14ac:dyDescent="0.3">
      <c r="A63" s="3" t="s">
        <v>54</v>
      </c>
      <c r="B63" s="29">
        <v>50</v>
      </c>
      <c r="C63" s="22" t="s">
        <v>23</v>
      </c>
      <c r="D63" s="28"/>
    </row>
    <row r="64" spans="1:6" ht="30" hidden="1" customHeight="1" x14ac:dyDescent="0.25">
      <c r="A64" s="3" t="s">
        <v>55</v>
      </c>
      <c r="B64" s="29">
        <v>50</v>
      </c>
    </row>
    <row r="65" spans="1:4" ht="30" hidden="1" customHeight="1" x14ac:dyDescent="0.3">
      <c r="A65" s="3" t="s">
        <v>56</v>
      </c>
      <c r="B65" s="29">
        <v>50</v>
      </c>
      <c r="C65" s="22" t="s">
        <v>51</v>
      </c>
      <c r="D65" s="28"/>
    </row>
    <row r="66" spans="1:4" ht="30" hidden="1" customHeight="1" x14ac:dyDescent="0.25">
      <c r="A66" s="2" t="s">
        <v>41</v>
      </c>
    </row>
    <row r="67" spans="1:4" ht="30" hidden="1" customHeight="1" x14ac:dyDescent="0.25"/>
    <row r="68" spans="1:4" ht="30" hidden="1" customHeight="1" x14ac:dyDescent="0.25"/>
    <row r="69" spans="1:4" ht="30" hidden="1" customHeight="1" x14ac:dyDescent="0.25"/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pinner 1">
              <controlPr defaultSize="0" autoPict="0">
                <anchor moveWithCells="1" sizeWithCells="1">
                  <from>
                    <xdr:col>4</xdr:col>
                    <xdr:colOff>1714500</xdr:colOff>
                    <xdr:row>9</xdr:row>
                    <xdr:rowOff>38100</xdr:rowOff>
                  </from>
                  <to>
                    <xdr:col>4</xdr:col>
                    <xdr:colOff>2038350</xdr:colOff>
                    <xdr:row>10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theme="5" tint="0.59999389629810485"/>
    <pageSetUpPr fitToPage="1"/>
  </sheetPr>
  <dimension ref="A1:G70"/>
  <sheetViews>
    <sheetView windowProtection="1" showGridLines="0" showRowColHeaders="0" zoomScale="70" zoomScaleNormal="70" workbookViewId="0">
      <selection activeCell="B11" sqref="B11"/>
    </sheetView>
  </sheetViews>
  <sheetFormatPr defaultRowHeight="15" x14ac:dyDescent="0.25"/>
  <cols>
    <col min="1" max="1" width="30.7109375" style="2" customWidth="1"/>
    <col min="2" max="3" width="30.7109375" style="1" customWidth="1"/>
    <col min="4" max="4" width="43.140625" style="1" customWidth="1"/>
    <col min="5" max="7" width="30.7109375" style="2" customWidth="1"/>
    <col min="8" max="16384" width="9.140625" style="2"/>
  </cols>
  <sheetData>
    <row r="1" spans="1:7" ht="30" customHeight="1" x14ac:dyDescent="0.4">
      <c r="B1" s="15" t="s">
        <v>39</v>
      </c>
    </row>
    <row r="2" spans="1:7" ht="30" customHeight="1" x14ac:dyDescent="0.25">
      <c r="B2" s="2"/>
      <c r="C2" s="2"/>
      <c r="D2" s="2"/>
    </row>
    <row r="3" spans="1:7" ht="30" customHeight="1" x14ac:dyDescent="0.25">
      <c r="B3" s="2"/>
      <c r="C3" s="2"/>
      <c r="D3" s="2"/>
    </row>
    <row r="4" spans="1:7" ht="30" customHeight="1" x14ac:dyDescent="0.25">
      <c r="B4" s="2"/>
      <c r="C4" s="2"/>
      <c r="D4" s="2"/>
    </row>
    <row r="5" spans="1:7" ht="30" customHeight="1" x14ac:dyDescent="0.25">
      <c r="B5" s="2"/>
      <c r="C5" s="2"/>
      <c r="D5" s="2"/>
    </row>
    <row r="6" spans="1:7" ht="30" customHeight="1" x14ac:dyDescent="0.25">
      <c r="A6" s="20" t="s">
        <v>33</v>
      </c>
      <c r="B6" s="2"/>
      <c r="C6" s="2"/>
      <c r="D6" s="2"/>
    </row>
    <row r="7" spans="1:7" ht="30" customHeight="1" x14ac:dyDescent="0.25">
      <c r="B7" s="2"/>
      <c r="C7" s="2"/>
      <c r="D7" s="2"/>
      <c r="F7" s="5" t="s">
        <v>8</v>
      </c>
      <c r="G7" s="5" t="s">
        <v>7</v>
      </c>
    </row>
    <row r="8" spans="1:7" ht="30" customHeight="1" x14ac:dyDescent="0.25">
      <c r="B8" s="2"/>
      <c r="C8" s="2"/>
      <c r="D8" s="2"/>
    </row>
    <row r="9" spans="1:7" ht="21" x14ac:dyDescent="0.35">
      <c r="A9" s="14" t="s">
        <v>13</v>
      </c>
      <c r="B9" s="2"/>
      <c r="C9" s="2"/>
    </row>
    <row r="10" spans="1:7" ht="30" customHeight="1" x14ac:dyDescent="0.25">
      <c r="B10" s="2"/>
      <c r="C10" s="2"/>
      <c r="E10" s="5"/>
    </row>
    <row r="11" spans="1:7" ht="30" customHeight="1" x14ac:dyDescent="0.4">
      <c r="B11" s="23">
        <v>3</v>
      </c>
      <c r="E11" s="1"/>
      <c r="F11" s="1"/>
      <c r="G11" s="1"/>
    </row>
    <row r="12" spans="1:7" ht="30" customHeight="1" x14ac:dyDescent="0.25">
      <c r="B12" s="2"/>
      <c r="C12" s="2"/>
      <c r="E12" s="1"/>
      <c r="F12" s="1"/>
      <c r="G12" s="1"/>
    </row>
    <row r="13" spans="1:7" ht="30" customHeight="1" x14ac:dyDescent="0.25">
      <c r="B13" s="2"/>
      <c r="C13" s="2"/>
      <c r="E13" s="1"/>
      <c r="F13" s="1"/>
      <c r="G13" s="1"/>
    </row>
    <row r="14" spans="1:7" ht="30" customHeight="1" x14ac:dyDescent="0.25">
      <c r="B14" s="2"/>
      <c r="C14" s="2"/>
      <c r="E14" s="1"/>
      <c r="F14" s="1"/>
      <c r="G14" s="1"/>
    </row>
    <row r="15" spans="1:7" ht="30" customHeight="1" x14ac:dyDescent="0.4">
      <c r="B15" s="23">
        <v>2700</v>
      </c>
      <c r="E15" s="1"/>
      <c r="F15" s="1"/>
      <c r="G15" s="1"/>
    </row>
    <row r="16" spans="1:7" ht="30" customHeight="1" x14ac:dyDescent="0.4">
      <c r="B16" s="23">
        <v>2500</v>
      </c>
    </row>
    <row r="17" spans="2:4" ht="30" customHeight="1" x14ac:dyDescent="0.25">
      <c r="B17" s="2"/>
      <c r="C17" s="2"/>
    </row>
    <row r="18" spans="2:4" ht="30" customHeight="1" x14ac:dyDescent="0.25">
      <c r="B18" s="2"/>
      <c r="C18" s="2"/>
    </row>
    <row r="19" spans="2:4" ht="30" customHeight="1" x14ac:dyDescent="0.4">
      <c r="B19" s="19"/>
    </row>
    <row r="20" spans="2:4" ht="30" customHeight="1" x14ac:dyDescent="0.25">
      <c r="B20" s="2"/>
    </row>
    <row r="21" spans="2:4" ht="30" customHeight="1" x14ac:dyDescent="0.25"/>
    <row r="22" spans="2:4" ht="30" customHeight="1" x14ac:dyDescent="0.25"/>
    <row r="23" spans="2:4" ht="30" customHeight="1" x14ac:dyDescent="0.25"/>
    <row r="24" spans="2:4" ht="30" customHeight="1" x14ac:dyDescent="0.25"/>
    <row r="25" spans="2:4" ht="30" customHeight="1" x14ac:dyDescent="0.25"/>
    <row r="26" spans="2:4" ht="30" customHeight="1" x14ac:dyDescent="0.25">
      <c r="B26" s="2"/>
      <c r="C26" s="2"/>
      <c r="D26" s="2"/>
    </row>
    <row r="27" spans="2:4" ht="30" customHeight="1" x14ac:dyDescent="0.25">
      <c r="B27" s="2"/>
      <c r="C27" s="2"/>
      <c r="D27" s="2"/>
    </row>
    <row r="41" spans="1:4" hidden="1" x14ac:dyDescent="0.25"/>
    <row r="42" spans="1:4" hidden="1" x14ac:dyDescent="0.25"/>
    <row r="43" spans="1:4" hidden="1" x14ac:dyDescent="0.25">
      <c r="B43" s="13" t="s">
        <v>19</v>
      </c>
    </row>
    <row r="44" spans="1:4" hidden="1" x14ac:dyDescent="0.25">
      <c r="A44" s="2" t="s">
        <v>12</v>
      </c>
      <c r="B44" s="1" t="s">
        <v>4</v>
      </c>
      <c r="C44" s="1" t="s">
        <v>14</v>
      </c>
    </row>
    <row r="45" spans="1:4" hidden="1" x14ac:dyDescent="0.25">
      <c r="A45" s="2" t="s">
        <v>9</v>
      </c>
      <c r="B45" s="10">
        <f>IFERROR(((($B$15-(IF($B$54=0,17,(IF($B$54=1,5,"ERRO")))))+(15*($B$11+1))-($B$64))/($B$11+$B$57)),"ERRO - VERIFIQUE VALORES")</f>
        <v>660.75</v>
      </c>
      <c r="C45" s="8">
        <f>IF($B$11=0,0,(ROUNDUP($B$45,0)))</f>
        <v>661</v>
      </c>
      <c r="D45" s="8"/>
    </row>
    <row r="46" spans="1:4" hidden="1" x14ac:dyDescent="0.25">
      <c r="A46" s="2" t="s">
        <v>10</v>
      </c>
      <c r="B46" s="10">
        <f>IFERROR(($B$45+($B$64-(IF($B$54=0,31,0)))),"ERRO - VERIFIQUE VALORES")</f>
        <v>729.75</v>
      </c>
      <c r="C46" s="8">
        <f>ROUNDUP($B$46,0)</f>
        <v>730</v>
      </c>
      <c r="D46" s="8"/>
    </row>
    <row r="47" spans="1:4" hidden="1" x14ac:dyDescent="0.25">
      <c r="B47" s="10"/>
      <c r="C47" s="8"/>
    </row>
    <row r="48" spans="1:4" hidden="1" x14ac:dyDescent="0.25"/>
    <row r="49" spans="1:5" hidden="1" x14ac:dyDescent="0.25">
      <c r="B49" s="1" t="s">
        <v>5</v>
      </c>
      <c r="C49" s="1" t="s">
        <v>5</v>
      </c>
    </row>
    <row r="50" spans="1:5" hidden="1" x14ac:dyDescent="0.25">
      <c r="A50" s="2" t="s">
        <v>9</v>
      </c>
      <c r="B50" s="10">
        <f>IFERROR(($B$16-85),"ERRO - VERIFIQUE VALORES")</f>
        <v>2415</v>
      </c>
      <c r="C50" s="8">
        <f>IF($B$11=0,0,(ROUNDDOWN($B$50,0)))</f>
        <v>2415</v>
      </c>
      <c r="D50" s="8"/>
    </row>
    <row r="51" spans="1:5" hidden="1" x14ac:dyDescent="0.25">
      <c r="A51" s="2" t="s">
        <v>10</v>
      </c>
      <c r="B51" s="10">
        <f>IFERROR(($B$16-85),"ERRO - VERIFIQUE VALORES")</f>
        <v>2415</v>
      </c>
      <c r="C51" s="8">
        <f>ROUNDDOWN($B$51,0)</f>
        <v>2415</v>
      </c>
      <c r="D51" s="8"/>
    </row>
    <row r="52" spans="1:5" hidden="1" x14ac:dyDescent="0.25"/>
    <row r="53" spans="1:5" ht="26.25" hidden="1" x14ac:dyDescent="0.4">
      <c r="A53" s="3" t="s">
        <v>0</v>
      </c>
      <c r="B53" s="4" t="s">
        <v>16</v>
      </c>
    </row>
    <row r="54" spans="1:5" ht="26.25" hidden="1" x14ac:dyDescent="0.4">
      <c r="A54" s="11" t="str">
        <f>IFERROR((IF(B54=0,"VDPL","VDPO")),0)</f>
        <v>VDPL</v>
      </c>
      <c r="B54" s="21">
        <v>0</v>
      </c>
      <c r="C54" s="13" t="s">
        <v>34</v>
      </c>
    </row>
    <row r="55" spans="1:5" hidden="1" x14ac:dyDescent="0.25">
      <c r="B55" s="2"/>
      <c r="C55" s="2"/>
      <c r="D55" s="2"/>
    </row>
    <row r="56" spans="1:5" ht="26.25" hidden="1" x14ac:dyDescent="0.4">
      <c r="A56" s="11" t="s">
        <v>1</v>
      </c>
      <c r="B56" s="19"/>
      <c r="C56" s="1" t="s">
        <v>17</v>
      </c>
    </row>
    <row r="57" spans="1:5" ht="26.25" hidden="1" x14ac:dyDescent="0.4">
      <c r="A57" s="11" t="s">
        <v>10</v>
      </c>
      <c r="B57" s="7">
        <v>1</v>
      </c>
      <c r="C57" s="13" t="s">
        <v>32</v>
      </c>
    </row>
    <row r="58" spans="1:5" ht="26.25" hidden="1" x14ac:dyDescent="0.4">
      <c r="A58" s="6"/>
      <c r="B58" s="7"/>
    </row>
    <row r="59" spans="1:5" ht="26.25" hidden="1" x14ac:dyDescent="0.4">
      <c r="A59" s="3" t="s">
        <v>3</v>
      </c>
      <c r="B59" s="4" t="s">
        <v>11</v>
      </c>
    </row>
    <row r="60" spans="1:5" ht="26.25" hidden="1" x14ac:dyDescent="0.4">
      <c r="A60" s="11" t="s">
        <v>36</v>
      </c>
      <c r="B60" s="19"/>
      <c r="C60" s="13" t="s">
        <v>37</v>
      </c>
    </row>
    <row r="61" spans="1:5" ht="26.25" hidden="1" x14ac:dyDescent="0.4">
      <c r="A61" s="11" t="s">
        <v>5</v>
      </c>
      <c r="B61" s="19"/>
    </row>
    <row r="62" spans="1:5" ht="26.25" hidden="1" x14ac:dyDescent="0.4">
      <c r="A62" s="6"/>
      <c r="B62" s="7"/>
    </row>
    <row r="63" spans="1:5" ht="26.25" hidden="1" x14ac:dyDescent="0.4">
      <c r="A63" s="3" t="s">
        <v>6</v>
      </c>
      <c r="B63" s="4" t="s">
        <v>11</v>
      </c>
    </row>
    <row r="64" spans="1:5" ht="26.25" hidden="1" x14ac:dyDescent="0.4">
      <c r="A64" s="3" t="s">
        <v>10</v>
      </c>
      <c r="B64" s="7">
        <v>100</v>
      </c>
      <c r="C64" s="22" t="s">
        <v>35</v>
      </c>
      <c r="D64" s="17"/>
      <c r="E64" s="18"/>
    </row>
    <row r="65" spans="1:5" ht="26.25" hidden="1" x14ac:dyDescent="0.4">
      <c r="A65" s="3"/>
      <c r="B65" s="7"/>
      <c r="C65" s="22" t="s">
        <v>38</v>
      </c>
      <c r="D65" s="17"/>
      <c r="E65" s="18"/>
    </row>
    <row r="66" spans="1:5" ht="15.75" hidden="1" x14ac:dyDescent="0.25">
      <c r="A66" s="3" t="s">
        <v>29</v>
      </c>
    </row>
    <row r="67" spans="1:5" hidden="1" x14ac:dyDescent="0.25"/>
    <row r="68" spans="1:5" hidden="1" x14ac:dyDescent="0.25"/>
    <row r="69" spans="1:5" hidden="1" x14ac:dyDescent="0.25"/>
    <row r="70" spans="1:5" hidden="1" x14ac:dyDescent="0.25"/>
  </sheetData>
  <sheetProtection password="F94E" sheet="1" objects="1" scenarios="1" selectLockedCells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1" r:id="rId4" name="Spinner 5">
              <controlPr defaultSize="0" autoPict="0">
                <anchor moveWithCells="1" sizeWithCells="1">
                  <from>
                    <xdr:col>1</xdr:col>
                    <xdr:colOff>133350</xdr:colOff>
                    <xdr:row>6</xdr:row>
                    <xdr:rowOff>9525</xdr:rowOff>
                  </from>
                  <to>
                    <xdr:col>1</xdr:col>
                    <xdr:colOff>885825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VDPO - 2 FECHADURAS</vt:lpstr>
      <vt:lpstr>VDPO - 4 FECHADURAS</vt:lpstr>
      <vt:lpstr>VDPL - 2 FECHADURAS</vt:lpstr>
      <vt:lpstr>VDPL+VDSU - 4 FECHADURAS</vt:lpstr>
      <vt:lpstr>VDPL+VDC - 4 FECHADURAS</vt:lpstr>
      <vt:lpstr>DIVISION ATRÁS DE ALVENARIA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Compras01</dc:creator>
  <cp:lastModifiedBy>Compras01</cp:lastModifiedBy>
  <dcterms:created xsi:type="dcterms:W3CDTF">2022-04-27T13:18:05Z</dcterms:created>
  <dcterms:modified xsi:type="dcterms:W3CDTF">2023-10-18T13:34:05Z</dcterms:modified>
</cp:coreProperties>
</file>